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ndrea.sonnino.IMAGICLE\Documents\Docs tecnico-commerciali\"/>
    </mc:Choice>
  </mc:AlternateContent>
  <xr:revisionPtr revIDLastSave="0" documentId="13_ncr:1_{CA2ED825-7947-4512-AF34-E585780CDF6C}" xr6:coauthVersionLast="47" xr6:coauthVersionMax="47" xr10:uidLastSave="{00000000-0000-0000-0000-000000000000}"/>
  <bookViews>
    <workbookView xWindow="780" yWindow="765" windowWidth="28170" windowHeight="15435" tabRatio="662" xr2:uid="{00000000-000D-0000-FFFF-FFFF00000000}"/>
  </bookViews>
  <sheets>
    <sheet name="Voice Recorder Storage" sheetId="2" r:id="rId1"/>
    <sheet name="Screen Recorder Storage" sheetId="5" r:id="rId2"/>
    <sheet name="RDP Screen Recording CPU Usage" sheetId="6" r:id="rId3"/>
    <sheet name="ErlangSheet" sheetId="3" r:id="rId4"/>
    <sheet name="Lookups" sheetId="4" r:id="rId5"/>
  </sheets>
  <externalReferences>
    <externalReference r:id="rId6"/>
  </externalReferences>
  <definedNames>
    <definedName name="_xlnm.Print_Titles" localSheetId="0">'Voice Recorder Storage'!#REF!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2" l="1"/>
  <c r="B5" i="6"/>
  <c r="B7" i="6" s="1"/>
  <c r="B4" i="6"/>
  <c r="A5" i="6"/>
  <c r="C4" i="6"/>
  <c r="C17" i="5"/>
  <c r="C18" i="5" s="1"/>
  <c r="C24" i="5"/>
  <c r="C14" i="5"/>
  <c r="C7" i="5"/>
  <c r="G13" i="2"/>
  <c r="G14" i="2" s="1"/>
  <c r="G15" i="2" s="1"/>
  <c r="G16" i="2" s="1"/>
  <c r="G20" i="2"/>
  <c r="G21" i="2" s="1"/>
  <c r="G22" i="2" s="1"/>
  <c r="G19" i="2" l="1"/>
  <c r="G23" i="2"/>
  <c r="G24" i="2" s="1"/>
  <c r="G25" i="2"/>
  <c r="B8" i="6"/>
  <c r="B9" i="6" s="1"/>
  <c r="C28" i="5"/>
  <c r="C25" i="5"/>
  <c r="C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Conrad du Toit</author>
    <author>Conrad</author>
  </authors>
  <commentList>
    <comment ref="C6" authorId="0" shapeId="0" xr:uid="{56ACE654-29CB-4F61-9FD9-01AA0D74C2A2}">
      <text>
        <r>
          <rPr>
            <b/>
            <sz val="8"/>
            <color indexed="81"/>
            <rFont val="Tahoma"/>
            <family val="2"/>
          </rPr>
          <t>Recording duty cycle:</t>
        </r>
        <r>
          <rPr>
            <sz val="8"/>
            <color indexed="81"/>
            <rFont val="Tahoma"/>
            <family val="2"/>
          </rPr>
          <t xml:space="preserve">
Percentage time that desktop is being recorded during working hours.
E.g. 50% means that 30 minutes of a desktop is recorded per hour. 
High call rate call centers operate close to 90%, while less demanding call centers operate below 50%.</t>
        </r>
      </text>
    </comment>
    <comment ref="C12" authorId="0" shapeId="0" xr:uid="{075EBB41-66F4-4577-92CF-6EABC900E44C}">
      <text>
        <r>
          <rPr>
            <b/>
            <sz val="9"/>
            <color indexed="81"/>
            <rFont val="Tahoma"/>
            <family val="2"/>
          </rPr>
          <t>Monitors:</t>
        </r>
        <r>
          <rPr>
            <sz val="9"/>
            <color indexed="81"/>
            <rFont val="Tahoma"/>
            <family val="2"/>
          </rPr>
          <t xml:space="preserve">
Number of monitors (screens) per workstation.
Assumes all screen have same resolution.
</t>
        </r>
      </text>
    </comment>
    <comment ref="C13" authorId="0" shapeId="0" xr:uid="{83789FC5-7AF5-4671-B33A-6D2BC7851FA4}">
      <text>
        <r>
          <rPr>
            <b/>
            <sz val="8"/>
            <color indexed="81"/>
            <rFont val="Tahoma"/>
            <family val="2"/>
          </rPr>
          <t>Capture Rate:</t>
        </r>
        <r>
          <rPr>
            <sz val="8"/>
            <color indexed="81"/>
            <rFont val="Tahoma"/>
            <family val="2"/>
          </rPr>
          <t xml:space="preserve">
Images per second. 
Min, Default = 1 (recommended)
Max = 10
</t>
        </r>
      </text>
    </comment>
    <comment ref="C15" authorId="1" shapeId="0" xr:uid="{5052E5A4-A814-495A-8C65-501E94DF1F92}">
      <text>
        <r>
          <rPr>
            <b/>
            <sz val="9"/>
            <color indexed="81"/>
            <rFont val="Tahoma"/>
            <family val="2"/>
          </rPr>
          <t>Conrad:</t>
        </r>
        <r>
          <rPr>
            <sz val="9"/>
            <color indexed="81"/>
            <rFont val="Tahoma"/>
            <family val="2"/>
          </rPr>
          <t xml:space="preserve">
See Lookups sheet for definition</t>
        </r>
      </text>
    </comment>
    <comment ref="C16" authorId="1" shapeId="0" xr:uid="{6C83B5CF-1559-4F4F-BE60-B299230CA626}">
      <text>
        <r>
          <rPr>
            <b/>
            <sz val="9"/>
            <color indexed="81"/>
            <rFont val="Tahoma"/>
            <family val="2"/>
          </rPr>
          <t>Conrad:</t>
        </r>
        <r>
          <rPr>
            <sz val="9"/>
            <color indexed="81"/>
            <rFont val="Tahoma"/>
            <family val="2"/>
          </rPr>
          <t xml:space="preserve">
XVID is most efficient
VP80 supports web playback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Conrad du Toit</author>
    <author>Conrad</author>
  </authors>
  <commentList>
    <comment ref="B3" authorId="0" shapeId="0" xr:uid="{40289AC2-30EF-40D7-9B90-9B8860D4B215}">
      <text>
        <r>
          <rPr>
            <b/>
            <sz val="8"/>
            <color indexed="81"/>
            <rFont val="Tahoma"/>
            <family val="2"/>
          </rPr>
          <t>TS CPU Budget:</t>
        </r>
        <r>
          <rPr>
            <sz val="8"/>
            <color indexed="81"/>
            <rFont val="Tahoma"/>
            <family val="2"/>
          </rPr>
          <t xml:space="preserve">
The total CPU load (in %) that is allocated for screen recording on a Remote Desktop Window Server.</t>
        </r>
      </text>
    </comment>
    <comment ref="B6" authorId="1" shapeId="0" xr:uid="{A1D197A3-F353-4763-B181-311348A306DA}">
      <text>
        <r>
          <rPr>
            <b/>
            <sz val="9"/>
            <color indexed="81"/>
            <rFont val="Tahoma"/>
            <charset val="1"/>
          </rPr>
          <t>Conrad:</t>
        </r>
        <r>
          <rPr>
            <sz val="9"/>
            <color indexed="81"/>
            <rFont val="Tahoma"/>
            <charset val="1"/>
          </rPr>
          <t xml:space="preserve">
See Lookups sheet for definition</t>
        </r>
      </text>
    </comment>
    <comment ref="B9" authorId="1" shapeId="0" xr:uid="{E0AF641B-1545-4145-8DB1-D9FCB7D20402}">
      <text>
        <r>
          <rPr>
            <b/>
            <sz val="9"/>
            <color indexed="81"/>
            <rFont val="Tahoma"/>
            <family val="2"/>
          </rPr>
          <t>Conrad:</t>
        </r>
        <r>
          <rPr>
            <sz val="9"/>
            <color indexed="81"/>
            <rFont val="Tahoma"/>
            <family val="2"/>
          </rPr>
          <t xml:space="preserve">
Maximum number of remote workstations or terminals that can be recorded simultaneously on a Remote Desktop Windows Server matching the type selected.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Conrad</author>
  </authors>
  <commentList>
    <comment ref="E16" authorId="0" shapeId="0" xr:uid="{E18F862C-3E7A-4146-825B-803674EC172D}">
      <text>
        <r>
          <rPr>
            <b/>
            <sz val="9"/>
            <color indexed="81"/>
            <rFont val="Tahoma"/>
            <family val="2"/>
          </rPr>
          <t>Conrad:</t>
        </r>
        <r>
          <rPr>
            <sz val="9"/>
            <color indexed="81"/>
            <rFont val="Tahoma"/>
            <family val="2"/>
          </rPr>
          <t xml:space="preserve">
% Processing Time per MegaPixel recorded as measured in benchmark tests.</t>
        </r>
      </text>
    </comment>
  </commentList>
</comments>
</file>

<file path=xl/sharedStrings.xml><?xml version="1.0" encoding="utf-8"?>
<sst xmlns="http://schemas.openxmlformats.org/spreadsheetml/2006/main" count="121" uniqueCount="107">
  <si>
    <t>calls</t>
  </si>
  <si>
    <t>minutes</t>
  </si>
  <si>
    <t>hours</t>
  </si>
  <si>
    <t>Recorded call average duration (min)</t>
  </si>
  <si>
    <t>months</t>
  </si>
  <si>
    <t>Number of months to keep in the storage</t>
  </si>
  <si>
    <t>Total number of calls per day</t>
  </si>
  <si>
    <t>Total number of calls to keep in the storage</t>
  </si>
  <si>
    <t>Total number of recording hours</t>
  </si>
  <si>
    <t>Number of working days per month</t>
  </si>
  <si>
    <t>Storage requirement for Call Recording</t>
  </si>
  <si>
    <t>Data</t>
  </si>
  <si>
    <t>Results</t>
  </si>
  <si>
    <t>* Max 10 millions of calls can be kept in the storage with the embedded SQL Express Database.</t>
  </si>
  <si>
    <t xml:space="preserve">   For larger archives, the upgrade to SQL Standard is needed.</t>
  </si>
  <si>
    <t>Number of total calls per hour</t>
  </si>
  <si>
    <t>Number of minutes per hour</t>
  </si>
  <si>
    <t>channels</t>
  </si>
  <si>
    <t>** Calculated from Erlang B and applying a zero (0) block probability</t>
  </si>
  <si>
    <t>Number of traffic hours per hour (Busy Hour Traffic)</t>
  </si>
  <si>
    <t>BHT</t>
  </si>
  <si>
    <t>[Erlang]</t>
  </si>
  <si>
    <t>c</t>
  </si>
  <si>
    <t>Gbytes</t>
  </si>
  <si>
    <t>Channel requirement for Call Recording**</t>
  </si>
  <si>
    <t>days</t>
  </si>
  <si>
    <t>Number of working hours per shift</t>
  </si>
  <si>
    <t>Number of on duty User per shift</t>
  </si>
  <si>
    <t>Number of calls per User per shift</t>
  </si>
  <si>
    <t>Number of shifts per day</t>
  </si>
  <si>
    <t>Number of calls recorded per user per hour</t>
  </si>
  <si>
    <t>Mbytes</t>
  </si>
  <si>
    <t>Desktop Activity</t>
  </si>
  <si>
    <t xml:space="preserve">          kByte / MegaPixel</t>
  </si>
  <si>
    <t>Codec FCC:</t>
  </si>
  <si>
    <t>XVID</t>
  </si>
  <si>
    <t>VP80</t>
  </si>
  <si>
    <t>Desktop used for benchmark tests:</t>
  </si>
  <si>
    <t>LOW</t>
  </si>
  <si>
    <t>https://Time.Is</t>
  </si>
  <si>
    <t>MEDIUM</t>
  </si>
  <si>
    <t>https://www.youtube.com/watch?v=GdeP-7Kv0Gk (full screen)</t>
  </si>
  <si>
    <t>HIGH</t>
  </si>
  <si>
    <t>https://www.youtube.com/watch?v=rnIjQC08qKk (Full screen)</t>
  </si>
  <si>
    <t>Video Codec</t>
  </si>
  <si>
    <t>FCC</t>
  </si>
  <si>
    <t>Column</t>
  </si>
  <si>
    <t>Server Types</t>
  </si>
  <si>
    <t xml:space="preserve">% CPU per MegaPixel </t>
  </si>
  <si>
    <t>Server No.</t>
  </si>
  <si>
    <t>Description</t>
  </si>
  <si>
    <t>Type</t>
  </si>
  <si>
    <t>CPU</t>
  </si>
  <si>
    <t>Server 1</t>
  </si>
  <si>
    <t>Dell T40</t>
  </si>
  <si>
    <t>Physical</t>
  </si>
  <si>
    <t>Intel Xeon E-2224G CPU @ 3.5GHz, 4 Cores, 4 Logical Processors</t>
  </si>
  <si>
    <t>Server 2</t>
  </si>
  <si>
    <t>F4s_V2</t>
  </si>
  <si>
    <t>Azure VM</t>
  </si>
  <si>
    <t>Intel Xeon Platinum 8272CL 2.6GHz, 2 Cores, 4 Logical Processors</t>
  </si>
  <si>
    <t>Server 3</t>
  </si>
  <si>
    <t>F8s_V2</t>
  </si>
  <si>
    <t>Intel Xeon Platinum 8272CL 2.6GHz, 4 Cores, 8 Logical Processors</t>
  </si>
  <si>
    <t>Time</t>
  </si>
  <si>
    <t>Working hours per day</t>
  </si>
  <si>
    <t>Working days per week</t>
  </si>
  <si>
    <t>Recording duty cycle</t>
  </si>
  <si>
    <t>Recording Time</t>
  </si>
  <si>
    <t>Hours / week</t>
  </si>
  <si>
    <t>Desktop</t>
  </si>
  <si>
    <t>Desktop width</t>
  </si>
  <si>
    <t>Desktop height</t>
  </si>
  <si>
    <t>No. of desktop monitors per workstation</t>
  </si>
  <si>
    <t xml:space="preserve">Capture rate </t>
  </si>
  <si>
    <t>Images per second</t>
  </si>
  <si>
    <t>Pixel rate per workstation</t>
  </si>
  <si>
    <t>MegaPixel / sec</t>
  </si>
  <si>
    <t>Desktop activity</t>
  </si>
  <si>
    <t>Video codec used</t>
  </si>
  <si>
    <t>Codec compression rate</t>
  </si>
  <si>
    <t>kByte / MegaPixel</t>
  </si>
  <si>
    <t>Storage per WS</t>
  </si>
  <si>
    <t>kByte / sec</t>
  </si>
  <si>
    <t>Workstations</t>
  </si>
  <si>
    <t>No.of Workstations to be recorded</t>
  </si>
  <si>
    <t>Servers</t>
  </si>
  <si>
    <t>No.of Servers Required</t>
  </si>
  <si>
    <t>Max Sustained Disk I/O required per server</t>
  </si>
  <si>
    <t>Mbyte / sec</t>
  </si>
  <si>
    <t>TOTAL STORAGE REQUIRED</t>
  </si>
  <si>
    <t>GB / week</t>
  </si>
  <si>
    <t>TOTAL Network Bandwidth Required</t>
  </si>
  <si>
    <t>Mbit/s</t>
  </si>
  <si>
    <t>RD Server CPU Budget for screen recording</t>
  </si>
  <si>
    <t>Pixel rate per remote workstation (terminal)</t>
  </si>
  <si>
    <t>Server type</t>
  </si>
  <si>
    <t>% CPU per MegaPixel / sec</t>
  </si>
  <si>
    <t>% CPU per terminal recorded</t>
  </si>
  <si>
    <t>No. of recoded terminals per RD Server</t>
  </si>
  <si>
    <t>Voice Recorder - Channels and Storage Calculator</t>
  </si>
  <si>
    <t>Screen Recorder - Storage Calculator</t>
  </si>
  <si>
    <t>Remote Desktop Screen Recorder - CPU Usage</t>
  </si>
  <si>
    <t>Storage requirement for SQL Database*</t>
  </si>
  <si>
    <t>*** If CPS is above 3, please contact Imagicle for specific hardware requirements</t>
  </si>
  <si>
    <t>Total calls per second (CPS) for channel-based license***</t>
  </si>
  <si>
    <t>Total calls per second (CPS) for user-based license***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</si>
</sst>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&quot;€&quot;\ #,##0.00;\-&quot;€&quot;\ #,##0.00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0.0"/>
    <numFmt numFmtId="168" formatCode="#,##0.0"/>
  </numFmts>
  <fonts count="34" x14ac:knownFonts="1">
    <font>
      <sz val="10"/>
      <name val="Arial"/>
      <family val="2"/>
    </font>
    <font>
      <b/>
      <sz val="8"/>
      <color rgb="FFA9A9A9"/>
      <name val="Calibri"/>
      <family val="2"/>
    </font>
    <font>
      <b/>
      <sz val="12"/>
      <color rgb="FFA9A9A9"/>
      <name val="Calibri"/>
      <family val="2"/>
    </font>
    <font>
      <sz val="10"/>
      <name val="Calibri"/>
      <family val="2"/>
    </font>
    <font>
      <sz val="10"/>
      <color rgb="FFFFFFFF"/>
      <name val="Calibri"/>
      <family val="2"/>
    </font>
    <font>
      <sz val="9"/>
      <color rgb="FFFFA500"/>
      <name val="Calibri"/>
      <family val="2"/>
    </font>
    <font>
      <sz val="8"/>
      <color rgb="FFFFA500"/>
      <name val="Calibri"/>
      <family val="2"/>
    </font>
    <font>
      <sz val="9"/>
      <color rgb="FFA9A9A9"/>
      <name val="Calibri"/>
      <family val="2"/>
    </font>
    <font>
      <b/>
      <sz val="16"/>
      <color rgb="FFA9A9A9"/>
      <name val="Calibri"/>
      <family val="2"/>
    </font>
    <font>
      <i/>
      <sz val="10"/>
      <color rgb="FFA9A9A9"/>
      <name val="Calibri"/>
      <family val="2"/>
    </font>
    <font>
      <sz val="8"/>
      <color indexed="23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0" tint="-0.49998474074526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 tint="-0.499984740745262"/>
      <name val="Calibri"/>
      <family val="2"/>
      <charset val="238"/>
      <scheme val="minor"/>
    </font>
    <font>
      <sz val="16"/>
      <name val="Arial"/>
      <family val="2"/>
    </font>
    <font>
      <sz val="8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4"/>
      <name val="Arial"/>
      <family val="2"/>
    </font>
    <font>
      <sz val="10"/>
      <color rgb="FF0070C0"/>
      <name val="Arial"/>
      <family val="2"/>
    </font>
    <font>
      <b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9A9A9"/>
      </top>
      <bottom style="thin">
        <color rgb="FFA9A9A9"/>
      </bottom>
      <diagonal/>
    </border>
    <border diagonalUp="1" diagonalDown="1">
      <left/>
      <right/>
      <top/>
      <bottom style="dotted">
        <color rgb="FFA9A9A9"/>
      </bottom>
      <diagonal style="dotted">
        <color rgb="FFA9A9A9"/>
      </diagonal>
    </border>
    <border>
      <left/>
      <right/>
      <top/>
      <bottom style="dotted">
        <color rgb="FFA9A9A9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/>
      <top/>
      <bottom style="thin">
        <color auto="1"/>
      </bottom>
      <diagonal/>
    </border>
  </borders>
  <cellStyleXfs count="25">
    <xf numFmtId="0" fontId="0" fillId="0" borderId="0"/>
    <xf numFmtId="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" fillId="0" borderId="1" applyNumberFormat="0" applyProtection="0">
      <alignment horizontal="left" vertical="top"/>
    </xf>
    <xf numFmtId="0" fontId="2" fillId="2" borderId="2" applyNumberFormat="0" applyProtection="0">
      <alignment horizontal="right" vertical="top"/>
    </xf>
    <xf numFmtId="164" fontId="3" fillId="0" borderId="3" applyFill="0" applyProtection="0">
      <alignment vertical="top"/>
    </xf>
    <xf numFmtId="0" fontId="4" fillId="0" borderId="3" applyNumberFormat="0" applyProtection="0">
      <alignment vertical="top"/>
    </xf>
    <xf numFmtId="0" fontId="5" fillId="0" borderId="3" applyNumberFormat="0" applyProtection="0">
      <alignment vertical="top"/>
    </xf>
    <xf numFmtId="0" fontId="6" fillId="0" borderId="3" applyNumberFormat="0" applyProtection="0">
      <alignment vertical="top"/>
    </xf>
    <xf numFmtId="0" fontId="6" fillId="0" borderId="3" applyNumberFormat="0" applyProtection="0">
      <alignment vertical="top"/>
    </xf>
    <xf numFmtId="164" fontId="3" fillId="0" borderId="3" applyProtection="0">
      <alignment vertical="top"/>
    </xf>
    <xf numFmtId="9" fontId="3" fillId="0" borderId="3" applyFill="0" applyProtection="0">
      <alignment vertical="top"/>
    </xf>
    <xf numFmtId="0" fontId="3" fillId="0" borderId="3" applyNumberFormat="0" applyFill="0" applyProtection="0">
      <alignment horizontal="left" vertical="top"/>
    </xf>
    <xf numFmtId="0" fontId="7" fillId="0" borderId="3" applyNumberFormat="0" applyFill="0" applyProtection="0">
      <alignment horizontal="left" vertical="top" wrapText="1"/>
    </xf>
    <xf numFmtId="0" fontId="8" fillId="0" borderId="3" applyNumberFormat="0" applyFill="0" applyProtection="0">
      <alignment vertical="top"/>
    </xf>
    <xf numFmtId="0" fontId="2" fillId="0" borderId="3" applyNumberFormat="0" applyFill="0" applyProtection="0">
      <alignment vertical="top"/>
    </xf>
    <xf numFmtId="0" fontId="9" fillId="0" borderId="3" applyNumberFormat="0" applyFill="0" applyProtection="0">
      <alignment vertical="top"/>
    </xf>
    <xf numFmtId="0" fontId="3" fillId="0" borderId="3" applyNumberFormat="0" applyFill="0" applyProtection="0">
      <alignment vertical="top"/>
    </xf>
    <xf numFmtId="43" fontId="1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49" fontId="10" fillId="0" borderId="0" xfId="21" applyNumberFormat="1" applyFont="1" applyFill="1" applyBorder="1" applyAlignment="1" applyProtection="1">
      <alignment horizontal="center" vertical="center"/>
    </xf>
    <xf numFmtId="9" fontId="0" fillId="0" borderId="0" xfId="0" applyNumberFormat="1"/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5" fillId="3" borderId="0" xfId="0" applyFont="1" applyFill="1" applyProtection="1">
      <protection hidden="1"/>
    </xf>
    <xf numFmtId="0" fontId="16" fillId="0" borderId="0" xfId="0" applyFont="1"/>
    <xf numFmtId="9" fontId="16" fillId="0" borderId="0" xfId="0" applyNumberFormat="1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wrapText="1"/>
    </xf>
    <xf numFmtId="3" fontId="16" fillId="0" borderId="0" xfId="0" applyNumberFormat="1" applyFont="1"/>
    <xf numFmtId="0" fontId="17" fillId="0" borderId="0" xfId="0" applyFont="1"/>
    <xf numFmtId="0" fontId="20" fillId="0" borderId="0" xfId="0" applyFont="1"/>
    <xf numFmtId="0" fontId="21" fillId="5" borderId="5" xfId="0" applyFont="1" applyFill="1" applyBorder="1" applyAlignment="1">
      <alignment horizontal="left" vertical="center" wrapText="1"/>
    </xf>
    <xf numFmtId="0" fontId="21" fillId="5" borderId="6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1" fontId="22" fillId="2" borderId="4" xfId="0" applyNumberFormat="1" applyFont="1" applyFill="1" applyBorder="1" applyAlignment="1">
      <alignment horizontal="left" vertical="center" wrapText="1"/>
    </xf>
    <xf numFmtId="0" fontId="23" fillId="0" borderId="0" xfId="0" applyFont="1"/>
    <xf numFmtId="2" fontId="16" fillId="0" borderId="0" xfId="0" applyNumberFormat="1" applyFont="1"/>
    <xf numFmtId="4" fontId="17" fillId="0" borderId="0" xfId="0" applyNumberFormat="1" applyFont="1"/>
    <xf numFmtId="3" fontId="17" fillId="0" borderId="0" xfId="0" applyNumberFormat="1" applyFont="1"/>
    <xf numFmtId="0" fontId="0" fillId="0" borderId="0" xfId="0" applyAlignment="1">
      <alignment horizontal="center"/>
    </xf>
    <xf numFmtId="0" fontId="24" fillId="0" borderId="0" xfId="0" applyFont="1"/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24" applyAlignment="1" applyProtection="1"/>
    <xf numFmtId="0" fontId="13" fillId="0" borderId="0" xfId="0" applyFont="1"/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29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/>
    </xf>
    <xf numFmtId="0" fontId="11" fillId="0" borderId="0" xfId="24" applyBorder="1" applyAlignment="1" applyProtection="1"/>
    <xf numFmtId="0" fontId="0" fillId="0" borderId="0" xfId="0" applyAlignment="1" applyProtection="1">
      <alignment horizontal="center"/>
      <protection locked="0"/>
    </xf>
    <xf numFmtId="3" fontId="13" fillId="6" borderId="0" xfId="0" applyNumberFormat="1" applyFont="1" applyFill="1" applyAlignment="1" applyProtection="1">
      <alignment horizontal="center"/>
      <protection locked="0"/>
    </xf>
    <xf numFmtId="3" fontId="13" fillId="6" borderId="0" xfId="0" quotePrefix="1" applyNumberFormat="1" applyFont="1" applyFill="1" applyAlignment="1" applyProtection="1">
      <alignment horizontal="center"/>
      <protection locked="0"/>
    </xf>
    <xf numFmtId="9" fontId="13" fillId="6" borderId="0" xfId="0" applyNumberFormat="1" applyFont="1" applyFill="1" applyAlignment="1" applyProtection="1">
      <alignment horizontal="center"/>
      <protection locked="0"/>
    </xf>
    <xf numFmtId="0" fontId="23" fillId="7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3" fontId="13" fillId="0" borderId="0" xfId="0" applyNumberFormat="1" applyFont="1" applyAlignment="1" applyProtection="1">
      <alignment horizontal="center"/>
      <protection locked="0"/>
    </xf>
    <xf numFmtId="167" fontId="13" fillId="7" borderId="0" xfId="0" applyNumberFormat="1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167" fontId="23" fillId="7" borderId="0" xfId="0" applyNumberFormat="1" applyFont="1" applyFill="1" applyAlignment="1">
      <alignment horizontal="center"/>
    </xf>
    <xf numFmtId="3" fontId="13" fillId="7" borderId="0" xfId="0" applyNumberFormat="1" applyFont="1" applyFill="1" applyAlignment="1">
      <alignment horizontal="center"/>
    </xf>
    <xf numFmtId="168" fontId="13" fillId="7" borderId="0" xfId="0" applyNumberFormat="1" applyFont="1" applyFill="1" applyAlignment="1">
      <alignment horizontal="center"/>
    </xf>
    <xf numFmtId="0" fontId="30" fillId="0" borderId="0" xfId="0" applyFont="1"/>
    <xf numFmtId="168" fontId="23" fillId="7" borderId="0" xfId="0" applyNumberFormat="1" applyFont="1" applyFill="1" applyAlignment="1">
      <alignment horizontal="center"/>
    </xf>
    <xf numFmtId="167" fontId="0" fillId="7" borderId="0" xfId="0" applyNumberFormat="1" applyFill="1" applyAlignment="1">
      <alignment horizontal="center"/>
    </xf>
    <xf numFmtId="0" fontId="0" fillId="6" borderId="0" xfId="0" applyFill="1" applyAlignment="1" applyProtection="1">
      <alignment horizontal="center"/>
      <protection locked="0"/>
    </xf>
    <xf numFmtId="2" fontId="13" fillId="7" borderId="0" xfId="0" applyNumberFormat="1" applyFont="1" applyFill="1" applyAlignment="1">
      <alignment horizontal="center"/>
    </xf>
    <xf numFmtId="2" fontId="0" fillId="7" borderId="0" xfId="0" applyNumberFormat="1" applyFill="1" applyAlignment="1">
      <alignment horizontal="center"/>
    </xf>
    <xf numFmtId="1" fontId="23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2" fontId="0" fillId="0" borderId="0" xfId="0" applyNumberFormat="1"/>
    <xf numFmtId="0" fontId="18" fillId="3" borderId="0" xfId="0" applyFont="1" applyFill="1" applyAlignment="1" applyProtection="1">
      <alignment vertical="center" wrapText="1"/>
      <protection hidden="1"/>
    </xf>
    <xf numFmtId="0" fontId="19" fillId="0" borderId="0" xfId="0" applyFont="1"/>
    <xf numFmtId="0" fontId="17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7" fillId="4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18" fillId="3" borderId="0" xfId="0" applyFont="1" applyFill="1" applyAlignment="1" applyProtection="1">
      <alignment horizontal="left" vertical="center" wrapText="1"/>
      <protection hidden="1"/>
    </xf>
    <xf numFmtId="0" fontId="21" fillId="5" borderId="5" xfId="0" applyFont="1" applyFill="1" applyBorder="1" applyAlignment="1">
      <alignment horizontal="left" vertical="center" wrapText="1"/>
    </xf>
    <xf numFmtId="0" fontId="21" fillId="5" borderId="6" xfId="0" applyFont="1" applyFill="1" applyBorder="1" applyAlignment="1">
      <alignment horizontal="left" vertical="center" wrapText="1"/>
    </xf>
    <xf numFmtId="1" fontId="23" fillId="0" borderId="0" xfId="0" applyNumberFormat="1" applyFont="1"/>
  </cellXfs>
  <cellStyles count="25">
    <cellStyle name="8WhiteFontGray" xfId="12" xr:uid="{00000000-0005-0000-0000-000000000000}"/>
    <cellStyle name="8WhiteFontOrange" xfId="11" xr:uid="{00000000-0005-0000-0000-000001000000}"/>
    <cellStyle name="9OrangeFontWhite" xfId="10" xr:uid="{00000000-0005-0000-0000-000002000000}"/>
    <cellStyle name="BlackMedium" xfId="20" xr:uid="{00000000-0005-0000-0000-000003000000}"/>
    <cellStyle name="Collegamento ipertestuale" xfId="24" builtinId="8"/>
    <cellStyle name="Comma" xfId="4" xr:uid="{00000000-0005-0000-0000-000004000000}"/>
    <cellStyle name="Comma [0]" xfId="5" xr:uid="{00000000-0005-0000-0000-000005000000}"/>
    <cellStyle name="Comma_Sheet1" xfId="21" xr:uid="{00000000-0005-0000-0000-000006000000}"/>
    <cellStyle name="Currency" xfId="2" xr:uid="{00000000-0005-0000-0000-000007000000}"/>
    <cellStyle name="Currency [0]" xfId="3" xr:uid="{00000000-0005-0000-0000-000008000000}"/>
    <cellStyle name="DarkGray" xfId="17" xr:uid="{00000000-0005-0000-0000-000009000000}"/>
    <cellStyle name="DarkGray12" xfId="18" xr:uid="{00000000-0005-0000-0000-00000A000000}"/>
    <cellStyle name="DarkGrayItalic" xfId="19" xr:uid="{00000000-0005-0000-0000-00000B000000}"/>
    <cellStyle name="Followed Hyperlink" xfId="23" xr:uid="{00000000-0005-0000-0000-00000C000000}"/>
    <cellStyle name="Font12Left" xfId="6" xr:uid="{00000000-0005-0000-0000-00000D000000}"/>
    <cellStyle name="Font12Right" xfId="7" xr:uid="{00000000-0005-0000-0000-00000E000000}"/>
    <cellStyle name="Hyperlink" xfId="22" xr:uid="{00000000-0005-0000-0000-00000F000000}"/>
    <cellStyle name="Left" xfId="15" xr:uid="{00000000-0005-0000-0000-000010000000}"/>
    <cellStyle name="LeftSmall" xfId="16" xr:uid="{00000000-0005-0000-0000-000011000000}"/>
    <cellStyle name="Normale" xfId="0" builtinId="0"/>
    <cellStyle name="Number7" xfId="8" xr:uid="{00000000-0005-0000-0000-000013000000}"/>
    <cellStyle name="Number7Aqua" xfId="13" xr:uid="{00000000-0005-0000-0000-000014000000}"/>
    <cellStyle name="Number9" xfId="14" xr:uid="{00000000-0005-0000-0000-000015000000}"/>
    <cellStyle name="Orange" xfId="9" xr:uid="{00000000-0005-0000-0000-000016000000}"/>
    <cellStyle name="Percent" xfId="1" xr:uid="{00000000-0005-0000-0000-000017000000}"/>
  </cellStyles>
  <dxfs count="1"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A500"/>
      <rgbColor rgb="00A9A9A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171450</xdr:rowOff>
    </xdr:from>
    <xdr:to>
      <xdr:col>4</xdr:col>
      <xdr:colOff>466725</xdr:colOff>
      <xdr:row>0</xdr:row>
      <xdr:rowOff>657225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F5B1901-7803-4F1B-8EBA-149275FFC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14300" y="171450"/>
          <a:ext cx="139065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1</xdr:col>
      <xdr:colOff>1219200</xdr:colOff>
      <xdr:row>0</xdr:row>
      <xdr:rowOff>600075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7352350-E6E4-553F-F82F-DEA97339F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33350" y="114300"/>
          <a:ext cx="139065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0</xdr:col>
      <xdr:colOff>1524000</xdr:colOff>
      <xdr:row>0</xdr:row>
      <xdr:rowOff>628650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1EDF6DA-48DA-49EF-BABC-1072E28AFD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33350" y="114300"/>
          <a:ext cx="139065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kisa%20ScreenLogger%20V4%20Calculator%20(Nov%20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Storage"/>
      <sheetName val="Remote Desktop"/>
      <sheetName val="Lookups"/>
    </sheetNames>
    <sheetDataSet>
      <sheetData sheetId="0"/>
      <sheetData sheetId="1">
        <row r="14">
          <cell r="D14" t="str">
            <v>MegaPixel / sec</v>
          </cell>
        </row>
        <row r="16">
          <cell r="B16" t="str">
            <v>Video codec used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rnIjQC08qKk%20(Full%20screen)" TargetMode="External"/><Relationship Id="rId2" Type="http://schemas.openxmlformats.org/officeDocument/2006/relationships/hyperlink" Target="https://www.youtube.com/watch?v=GdeP-7Kv0Gk%20(full%20screen)" TargetMode="External"/><Relationship Id="rId1" Type="http://schemas.openxmlformats.org/officeDocument/2006/relationships/hyperlink" Target="https://time.is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M32"/>
  <sheetViews>
    <sheetView showGridLines="0" tabSelected="1" zoomScaleNormal="100" zoomScaleSheetLayoutView="130" workbookViewId="0">
      <pane ySplit="1" topLeftCell="A2" activePane="bottomLeft" state="frozen"/>
      <selection pane="bottomLeft" activeCell="H19" sqref="H19"/>
    </sheetView>
  </sheetViews>
  <sheetFormatPr defaultColWidth="8.7109375" defaultRowHeight="12.75" x14ac:dyDescent="0.2"/>
  <cols>
    <col min="1" max="1" width="2.42578125" customWidth="1"/>
    <col min="2" max="3" width="4.7109375" customWidth="1"/>
    <col min="4" max="4" width="3.7109375" customWidth="1"/>
    <col min="5" max="5" width="9.140625" customWidth="1"/>
    <col min="6" max="6" width="28.28515625" customWidth="1"/>
    <col min="7" max="7" width="11.85546875" customWidth="1"/>
    <col min="8" max="8" width="10" style="3" customWidth="1"/>
    <col min="9" max="9" width="3" style="2" customWidth="1"/>
    <col min="10" max="10" width="8.7109375" style="5" customWidth="1"/>
    <col min="11" max="11" width="7.7109375" style="4" customWidth="1"/>
  </cols>
  <sheetData>
    <row r="1" spans="1:13" ht="60" customHeight="1" x14ac:dyDescent="0.3">
      <c r="A1" s="1"/>
      <c r="F1" s="58" t="s">
        <v>100</v>
      </c>
      <c r="G1" s="59"/>
      <c r="H1" s="59"/>
      <c r="I1" s="59"/>
      <c r="J1" s="59"/>
      <c r="K1" s="59"/>
      <c r="L1" s="7"/>
      <c r="M1" s="7"/>
    </row>
    <row r="3" spans="1:13" ht="15" x14ac:dyDescent="0.2">
      <c r="B3" s="60" t="s">
        <v>11</v>
      </c>
      <c r="C3" s="61"/>
      <c r="D3" s="61"/>
      <c r="E3" s="61"/>
      <c r="F3" s="61"/>
      <c r="G3" s="61"/>
      <c r="H3" s="61"/>
    </row>
    <row r="4" spans="1:13" ht="15" x14ac:dyDescent="0.25">
      <c r="B4" s="8" t="s">
        <v>27</v>
      </c>
      <c r="C4" s="8"/>
      <c r="D4" s="8"/>
      <c r="E4" s="8"/>
      <c r="F4" s="8"/>
      <c r="G4" s="6">
        <v>50</v>
      </c>
      <c r="H4" s="8"/>
      <c r="I4" s="9"/>
      <c r="J4" s="10"/>
      <c r="K4" s="11"/>
    </row>
    <row r="5" spans="1:13" ht="15" x14ac:dyDescent="0.25">
      <c r="B5" s="8" t="s">
        <v>30</v>
      </c>
      <c r="C5" s="8"/>
      <c r="D5" s="8"/>
      <c r="E5" s="8"/>
      <c r="F5" s="8"/>
      <c r="G5" s="6">
        <v>10</v>
      </c>
      <c r="H5" s="8"/>
      <c r="I5" s="9"/>
      <c r="J5" s="10"/>
      <c r="K5" s="11"/>
    </row>
    <row r="6" spans="1:13" ht="15" x14ac:dyDescent="0.25">
      <c r="B6" s="8" t="s">
        <v>3</v>
      </c>
      <c r="C6" s="8"/>
      <c r="D6" s="8"/>
      <c r="E6" s="8"/>
      <c r="F6" s="8"/>
      <c r="G6" s="6">
        <v>3</v>
      </c>
      <c r="H6" s="8" t="s">
        <v>1</v>
      </c>
      <c r="I6" s="9"/>
      <c r="J6" s="10"/>
      <c r="K6" s="11"/>
    </row>
    <row r="7" spans="1:13" ht="15" x14ac:dyDescent="0.25">
      <c r="B7" s="8" t="s">
        <v>26</v>
      </c>
      <c r="C7" s="8"/>
      <c r="D7" s="8"/>
      <c r="E7" s="8"/>
      <c r="F7" s="8"/>
      <c r="G7" s="6">
        <v>8</v>
      </c>
      <c r="H7" s="8" t="s">
        <v>2</v>
      </c>
      <c r="I7" s="9"/>
      <c r="J7" s="10"/>
      <c r="K7" s="11"/>
    </row>
    <row r="8" spans="1:13" ht="15" x14ac:dyDescent="0.25">
      <c r="B8" s="8" t="s">
        <v>29</v>
      </c>
      <c r="C8" s="8"/>
      <c r="D8" s="8"/>
      <c r="E8" s="8"/>
      <c r="F8" s="8"/>
      <c r="G8" s="6">
        <v>1</v>
      </c>
      <c r="H8" s="8"/>
      <c r="I8" s="9"/>
      <c r="J8" s="10"/>
      <c r="K8" s="11"/>
    </row>
    <row r="9" spans="1:13" ht="15" x14ac:dyDescent="0.25">
      <c r="B9" s="8" t="s">
        <v>9</v>
      </c>
      <c r="C9" s="8"/>
      <c r="D9" s="8"/>
      <c r="E9" s="8"/>
      <c r="F9" s="8"/>
      <c r="G9" s="6">
        <v>21</v>
      </c>
      <c r="H9" s="8" t="s">
        <v>25</v>
      </c>
      <c r="I9" s="9"/>
      <c r="J9" s="10"/>
      <c r="K9" s="11"/>
    </row>
    <row r="10" spans="1:13" ht="15" x14ac:dyDescent="0.25">
      <c r="B10" s="8" t="s">
        <v>5</v>
      </c>
      <c r="C10" s="8"/>
      <c r="D10" s="8"/>
      <c r="E10" s="8"/>
      <c r="F10" s="8"/>
      <c r="G10" s="6">
        <v>12</v>
      </c>
      <c r="H10" s="8" t="s">
        <v>4</v>
      </c>
      <c r="I10" s="9"/>
      <c r="J10" s="10"/>
      <c r="K10" s="11"/>
    </row>
    <row r="11" spans="1:13" ht="15" x14ac:dyDescent="0.25">
      <c r="B11" s="8"/>
      <c r="C11" s="8"/>
      <c r="D11" s="8"/>
      <c r="E11" s="8"/>
      <c r="F11" s="8"/>
      <c r="G11" s="8"/>
      <c r="H11" s="8"/>
      <c r="I11" s="9"/>
      <c r="J11" s="10"/>
      <c r="K11" s="11"/>
    </row>
    <row r="12" spans="1:13" ht="15" x14ac:dyDescent="0.25">
      <c r="B12" s="62" t="s">
        <v>12</v>
      </c>
      <c r="C12" s="61"/>
      <c r="D12" s="61"/>
      <c r="E12" s="61"/>
      <c r="F12" s="61"/>
      <c r="G12" s="61"/>
      <c r="H12" s="61"/>
      <c r="I12" s="9"/>
      <c r="J12" s="10"/>
      <c r="K12" s="11"/>
    </row>
    <row r="13" spans="1:13" ht="15" x14ac:dyDescent="0.25">
      <c r="B13" s="8" t="s">
        <v>15</v>
      </c>
      <c r="C13" s="8"/>
      <c r="D13" s="8"/>
      <c r="E13" s="8"/>
      <c r="F13" s="8"/>
      <c r="G13" s="8">
        <f>G4*G5</f>
        <v>500</v>
      </c>
      <c r="H13" s="8" t="s">
        <v>0</v>
      </c>
      <c r="I13" s="9"/>
      <c r="J13" s="10"/>
      <c r="K13" s="11"/>
    </row>
    <row r="14" spans="1:13" ht="15" x14ac:dyDescent="0.25">
      <c r="B14" s="8" t="s">
        <v>16</v>
      </c>
      <c r="C14" s="8"/>
      <c r="D14" s="8"/>
      <c r="E14" s="8"/>
      <c r="F14" s="8"/>
      <c r="G14" s="8">
        <f>G13*G6</f>
        <v>1500</v>
      </c>
      <c r="H14" s="8" t="s">
        <v>1</v>
      </c>
      <c r="I14" s="9"/>
      <c r="J14" s="10"/>
      <c r="K14" s="11"/>
    </row>
    <row r="15" spans="1:13" ht="15" x14ac:dyDescent="0.25">
      <c r="B15" s="8" t="s">
        <v>19</v>
      </c>
      <c r="C15" s="8"/>
      <c r="D15" s="8"/>
      <c r="E15" s="8"/>
      <c r="F15" s="8"/>
      <c r="G15" s="20">
        <f>G14/60</f>
        <v>25</v>
      </c>
      <c r="H15" s="8" t="s">
        <v>2</v>
      </c>
      <c r="I15" s="9"/>
      <c r="J15" s="10"/>
      <c r="K15" s="11"/>
    </row>
    <row r="16" spans="1:13" ht="15" x14ac:dyDescent="0.25">
      <c r="B16" s="13" t="s">
        <v>24</v>
      </c>
      <c r="C16" s="13"/>
      <c r="G16" s="67">
        <f>MIN(G4,SUMIF(ErlangSheet!A3:A253,ROUND(G15,0)+1,ErlangSheet!B3:B253))</f>
        <v>47</v>
      </c>
      <c r="H16" s="13" t="s">
        <v>17</v>
      </c>
    </row>
    <row r="17" spans="2:11" ht="15" x14ac:dyDescent="0.25">
      <c r="B17" s="13"/>
      <c r="C17" s="13"/>
      <c r="G17" s="19"/>
      <c r="H17" s="13"/>
    </row>
    <row r="18" spans="2:11" ht="15" x14ac:dyDescent="0.25">
      <c r="B18" s="13" t="s">
        <v>106</v>
      </c>
      <c r="G18" s="57">
        <f>G4/(G6*60)</f>
        <v>0.27777777777777779</v>
      </c>
    </row>
    <row r="19" spans="2:11" ht="15" x14ac:dyDescent="0.25">
      <c r="B19" s="13" t="s">
        <v>105</v>
      </c>
      <c r="G19" s="57">
        <f>G16/(G6*60)</f>
        <v>0.26111111111111113</v>
      </c>
    </row>
    <row r="20" spans="2:11" ht="15" x14ac:dyDescent="0.25">
      <c r="B20" s="8" t="s">
        <v>28</v>
      </c>
      <c r="C20" s="8"/>
      <c r="D20" s="8"/>
      <c r="E20" s="8"/>
      <c r="F20" s="8"/>
      <c r="G20" s="8">
        <f>G5*G7</f>
        <v>80</v>
      </c>
      <c r="H20" s="8" t="s">
        <v>0</v>
      </c>
      <c r="I20" s="9"/>
      <c r="J20" s="10"/>
      <c r="K20" s="11"/>
    </row>
    <row r="21" spans="2:11" ht="15" x14ac:dyDescent="0.25">
      <c r="B21" s="8" t="s">
        <v>6</v>
      </c>
      <c r="C21" s="8"/>
      <c r="D21" s="8"/>
      <c r="E21" s="8"/>
      <c r="F21" s="8"/>
      <c r="G21" s="12">
        <f>G20*G4*G8</f>
        <v>4000</v>
      </c>
      <c r="H21" s="8" t="s">
        <v>0</v>
      </c>
      <c r="I21" s="9"/>
      <c r="J21" s="10"/>
      <c r="K21" s="11"/>
    </row>
    <row r="22" spans="2:11" ht="15" x14ac:dyDescent="0.25">
      <c r="B22" s="8" t="s">
        <v>7</v>
      </c>
      <c r="C22" s="8"/>
      <c r="D22" s="8"/>
      <c r="E22" s="8"/>
      <c r="F22" s="8"/>
      <c r="G22" s="12">
        <f>G21*G9*G10</f>
        <v>1008000</v>
      </c>
      <c r="H22" s="8" t="s">
        <v>0</v>
      </c>
      <c r="I22" s="9"/>
      <c r="J22" s="10"/>
      <c r="K22" s="11"/>
    </row>
    <row r="23" spans="2:11" ht="15" x14ac:dyDescent="0.25">
      <c r="B23" s="8" t="s">
        <v>8</v>
      </c>
      <c r="C23" s="8"/>
      <c r="D23" s="8"/>
      <c r="E23" s="8"/>
      <c r="F23" s="8"/>
      <c r="G23" s="12">
        <f>G22*G6/60</f>
        <v>50400</v>
      </c>
      <c r="H23" s="8" t="s">
        <v>2</v>
      </c>
      <c r="I23" s="9"/>
      <c r="J23" s="10"/>
      <c r="K23" s="11"/>
    </row>
    <row r="24" spans="2:11" ht="15" x14ac:dyDescent="0.25">
      <c r="B24" s="13" t="s">
        <v>10</v>
      </c>
      <c r="C24" s="13"/>
      <c r="D24" s="13"/>
      <c r="E24" s="13"/>
      <c r="F24" s="8"/>
      <c r="G24" s="21">
        <f>G23*60*273/(1024*1024)</f>
        <v>787.3077392578125</v>
      </c>
      <c r="H24" s="13" t="s">
        <v>23</v>
      </c>
      <c r="I24" s="9"/>
      <c r="J24" s="10"/>
      <c r="K24" s="11"/>
    </row>
    <row r="25" spans="2:11" ht="15" x14ac:dyDescent="0.25">
      <c r="B25" s="13" t="s">
        <v>103</v>
      </c>
      <c r="C25" s="8"/>
      <c r="D25" s="8"/>
      <c r="E25" s="8"/>
      <c r="F25" s="8"/>
      <c r="G25" s="22">
        <f>G22*1.4/1024</f>
        <v>1378.125</v>
      </c>
      <c r="H25" s="13" t="s">
        <v>31</v>
      </c>
      <c r="I25" s="9"/>
      <c r="J25" s="10"/>
      <c r="K25" s="11"/>
    </row>
    <row r="27" spans="2:11" x14ac:dyDescent="0.2">
      <c r="B27" s="14" t="s">
        <v>13</v>
      </c>
    </row>
    <row r="28" spans="2:11" x14ac:dyDescent="0.2">
      <c r="B28" s="14" t="s">
        <v>14</v>
      </c>
    </row>
    <row r="30" spans="2:11" x14ac:dyDescent="0.2">
      <c r="B30" s="14" t="s">
        <v>18</v>
      </c>
    </row>
    <row r="32" spans="2:11" x14ac:dyDescent="0.2">
      <c r="B32" s="14" t="s">
        <v>104</v>
      </c>
    </row>
  </sheetData>
  <mergeCells count="3">
    <mergeCell ref="F1:K1"/>
    <mergeCell ref="B3:H3"/>
    <mergeCell ref="B12:H12"/>
  </mergeCells>
  <conditionalFormatting sqref="G18:G19">
    <cfRule type="cellIs" dxfId="0" priority="1" operator="greaterThan">
      <formula>3</formula>
    </cfRule>
  </conditionalFormatting>
  <pageMargins left="0.39370078740157499" right="0.39370078740157499" top="0.39370078740157499" bottom="0.39370078740157499" header="0.39370078740157499" footer="0.196850393700787"/>
  <pageSetup paperSize="9" orientation="landscape" r:id="rId1"/>
  <headerFooter>
    <oddFooter>&amp;L&amp;"Calibri,Normale"&amp;7&amp;K808080Printed on &amp;D &amp;T&amp;C&amp;"Calibri,Normale"&amp;7&amp;K808080Confidential - do not distribute&amp;R&amp;"Calibri,Normale"&amp;7&amp;K808080&amp;P/&amp;N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4C50E-FC5F-40AB-A523-FA83B8DC5BAA}">
  <dimension ref="A1:H28"/>
  <sheetViews>
    <sheetView workbookViewId="0">
      <selection activeCell="C16" sqref="C16"/>
    </sheetView>
  </sheetViews>
  <sheetFormatPr defaultRowHeight="12.75" x14ac:dyDescent="0.2"/>
  <cols>
    <col min="1" max="1" width="4.5703125" customWidth="1"/>
    <col min="2" max="2" width="38.42578125" customWidth="1"/>
    <col min="3" max="3" width="14.28515625" customWidth="1"/>
    <col min="4" max="4" width="23.85546875" customWidth="1"/>
    <col min="5" max="5" width="5.42578125" customWidth="1"/>
    <col min="6" max="6" width="3" customWidth="1"/>
    <col min="7" max="7" width="2.85546875" customWidth="1"/>
    <col min="8" max="8" width="9.140625" hidden="1" customWidth="1"/>
  </cols>
  <sheetData>
    <row r="1" spans="1:8" ht="49.5" customHeight="1" x14ac:dyDescent="0.3">
      <c r="A1" s="63"/>
      <c r="B1" s="63"/>
      <c r="C1" s="58" t="s">
        <v>101</v>
      </c>
      <c r="D1" s="59"/>
      <c r="E1" s="59"/>
      <c r="F1" s="59"/>
      <c r="G1" s="59"/>
      <c r="H1" s="59"/>
    </row>
    <row r="2" spans="1:8" x14ac:dyDescent="0.2">
      <c r="A2" s="34"/>
      <c r="C2" s="33"/>
      <c r="D2" s="34"/>
    </row>
    <row r="3" spans="1:8" x14ac:dyDescent="0.2">
      <c r="A3" s="35" t="s">
        <v>64</v>
      </c>
      <c r="B3" s="36"/>
      <c r="C3" s="37"/>
      <c r="D3" s="34"/>
    </row>
    <row r="4" spans="1:8" x14ac:dyDescent="0.2">
      <c r="A4" s="34"/>
      <c r="B4" s="29" t="s">
        <v>65</v>
      </c>
      <c r="C4" s="38">
        <v>8</v>
      </c>
      <c r="D4" s="34"/>
    </row>
    <row r="5" spans="1:8" x14ac:dyDescent="0.2">
      <c r="A5" s="34"/>
      <c r="B5" s="29" t="s">
        <v>66</v>
      </c>
      <c r="C5" s="39">
        <v>5</v>
      </c>
      <c r="D5" s="34"/>
    </row>
    <row r="6" spans="1:8" x14ac:dyDescent="0.2">
      <c r="A6" s="34"/>
      <c r="B6" s="29" t="s">
        <v>67</v>
      </c>
      <c r="C6" s="40">
        <v>0.75</v>
      </c>
      <c r="D6" s="34"/>
    </row>
    <row r="7" spans="1:8" x14ac:dyDescent="0.2">
      <c r="A7" s="34"/>
      <c r="B7" s="19" t="s">
        <v>68</v>
      </c>
      <c r="C7" s="41">
        <f>+C4*C5*C6</f>
        <v>30</v>
      </c>
      <c r="D7" s="42" t="s">
        <v>69</v>
      </c>
    </row>
    <row r="8" spans="1:8" x14ac:dyDescent="0.2">
      <c r="A8" s="34"/>
      <c r="B8" s="29"/>
      <c r="C8" s="43"/>
      <c r="D8" s="34"/>
    </row>
    <row r="9" spans="1:8" x14ac:dyDescent="0.2">
      <c r="A9" s="35" t="s">
        <v>70</v>
      </c>
      <c r="C9" s="37"/>
      <c r="D9" s="34"/>
    </row>
    <row r="10" spans="1:8" x14ac:dyDescent="0.2">
      <c r="A10" s="34"/>
      <c r="B10" s="29" t="s">
        <v>71</v>
      </c>
      <c r="C10" s="38">
        <v>1600</v>
      </c>
      <c r="D10" s="34"/>
    </row>
    <row r="11" spans="1:8" x14ac:dyDescent="0.2">
      <c r="A11" s="34"/>
      <c r="B11" s="29" t="s">
        <v>72</v>
      </c>
      <c r="C11" s="38">
        <v>1200</v>
      </c>
      <c r="D11" s="34"/>
    </row>
    <row r="12" spans="1:8" x14ac:dyDescent="0.2">
      <c r="A12" s="34"/>
      <c r="B12" s="29" t="s">
        <v>73</v>
      </c>
      <c r="C12" s="38">
        <v>1</v>
      </c>
      <c r="D12" s="34"/>
    </row>
    <row r="13" spans="1:8" x14ac:dyDescent="0.2">
      <c r="A13" s="34"/>
      <c r="B13" s="29" t="s">
        <v>74</v>
      </c>
      <c r="C13" s="38">
        <v>1</v>
      </c>
      <c r="D13" s="42" t="s">
        <v>75</v>
      </c>
    </row>
    <row r="14" spans="1:8" x14ac:dyDescent="0.2">
      <c r="A14" s="34"/>
      <c r="B14" s="42" t="s">
        <v>76</v>
      </c>
      <c r="C14" s="44">
        <f>+C10*C11*C12*C13/(1024*1024)</f>
        <v>1.8310546875</v>
      </c>
      <c r="D14" s="42" t="s">
        <v>77</v>
      </c>
    </row>
    <row r="15" spans="1:8" x14ac:dyDescent="0.2">
      <c r="A15" s="34"/>
      <c r="B15" s="29" t="s">
        <v>78</v>
      </c>
      <c r="C15" s="38" t="s">
        <v>40</v>
      </c>
      <c r="D15" s="34"/>
    </row>
    <row r="16" spans="1:8" x14ac:dyDescent="0.2">
      <c r="A16" s="34"/>
      <c r="B16" s="42" t="s">
        <v>79</v>
      </c>
      <c r="C16" s="38" t="s">
        <v>36</v>
      </c>
      <c r="D16" s="42"/>
    </row>
    <row r="17" spans="1:4" x14ac:dyDescent="0.2">
      <c r="A17" s="34"/>
      <c r="B17" s="42" t="s">
        <v>80</v>
      </c>
      <c r="C17" s="45">
        <f>VLOOKUP(C15,Lookups!A4:C6, VLOOKUP(C16,Lookups!A12:B13,2,FALSE), FALSE)</f>
        <v>19.399999999999999</v>
      </c>
      <c r="D17" s="42" t="s">
        <v>81</v>
      </c>
    </row>
    <row r="18" spans="1:4" x14ac:dyDescent="0.2">
      <c r="A18" s="34"/>
      <c r="B18" s="19" t="s">
        <v>82</v>
      </c>
      <c r="C18" s="46">
        <f>+C17*C14</f>
        <v>35.5224609375</v>
      </c>
      <c r="D18" s="42" t="s">
        <v>83</v>
      </c>
    </row>
    <row r="19" spans="1:4" x14ac:dyDescent="0.2">
      <c r="A19" s="34"/>
      <c r="B19" s="29"/>
      <c r="C19" s="43"/>
      <c r="D19" s="34"/>
    </row>
    <row r="20" spans="1:4" x14ac:dyDescent="0.2">
      <c r="A20" s="35" t="s">
        <v>84</v>
      </c>
      <c r="B20" s="29"/>
      <c r="C20" s="43"/>
      <c r="D20" s="34"/>
    </row>
    <row r="21" spans="1:4" x14ac:dyDescent="0.2">
      <c r="A21" s="34"/>
      <c r="B21" s="29" t="s">
        <v>85</v>
      </c>
      <c r="C21" s="38">
        <v>100</v>
      </c>
      <c r="D21" s="34"/>
    </row>
    <row r="22" spans="1:4" x14ac:dyDescent="0.2">
      <c r="A22" s="34"/>
      <c r="B22" s="29"/>
      <c r="C22" s="43"/>
      <c r="D22" s="34"/>
    </row>
    <row r="23" spans="1:4" x14ac:dyDescent="0.2">
      <c r="A23" s="35" t="s">
        <v>86</v>
      </c>
      <c r="B23" s="29"/>
      <c r="C23" s="43"/>
      <c r="D23" s="34"/>
    </row>
    <row r="24" spans="1:4" x14ac:dyDescent="0.2">
      <c r="A24" s="34"/>
      <c r="B24" s="29" t="s">
        <v>87</v>
      </c>
      <c r="C24" s="47">
        <f>+CEILING(C21/1000, 1)</f>
        <v>1</v>
      </c>
      <c r="D24" s="34"/>
    </row>
    <row r="25" spans="1:4" x14ac:dyDescent="0.2">
      <c r="A25" s="34"/>
      <c r="B25" s="29" t="s">
        <v>88</v>
      </c>
      <c r="C25" s="48">
        <f>IF(C21&lt;1000,C18*C21,C18*1000)*2/1024</f>
        <v>6.9379806518554688</v>
      </c>
      <c r="D25" s="42" t="s">
        <v>89</v>
      </c>
    </row>
    <row r="26" spans="1:4" x14ac:dyDescent="0.2">
      <c r="A26" s="34"/>
      <c r="B26" s="29"/>
      <c r="C26" s="43"/>
      <c r="D26" s="34"/>
    </row>
    <row r="27" spans="1:4" x14ac:dyDescent="0.2">
      <c r="A27" s="35" t="s">
        <v>90</v>
      </c>
      <c r="B27" s="19"/>
      <c r="C27" s="46">
        <f>+C21*C18*C7*(60*60)/(1024*1024)</f>
        <v>365.87007343769073</v>
      </c>
      <c r="D27" s="19" t="s">
        <v>91</v>
      </c>
    </row>
    <row r="28" spans="1:4" x14ac:dyDescent="0.2">
      <c r="A28" s="35" t="s">
        <v>92</v>
      </c>
      <c r="B28" s="49"/>
      <c r="C28" s="50">
        <f>+C21*C18*20/1024</f>
        <v>69.379806518554688</v>
      </c>
      <c r="D28" s="42" t="s">
        <v>93</v>
      </c>
    </row>
  </sheetData>
  <mergeCells count="2">
    <mergeCell ref="A1:B1"/>
    <mergeCell ref="C1:H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890D-21A9-4538-819C-196E81956A3C}">
  <dimension ref="A1:H9"/>
  <sheetViews>
    <sheetView workbookViewId="0">
      <selection activeCell="F23" sqref="F23"/>
    </sheetView>
  </sheetViews>
  <sheetFormatPr defaultRowHeight="12.75" x14ac:dyDescent="0.2"/>
  <cols>
    <col min="1" max="1" width="41" customWidth="1"/>
    <col min="2" max="2" width="13.140625" customWidth="1"/>
    <col min="3" max="3" width="16.7109375" customWidth="1"/>
  </cols>
  <sheetData>
    <row r="1" spans="1:8" ht="50.25" customHeight="1" x14ac:dyDescent="0.25">
      <c r="A1" s="56"/>
      <c r="B1" s="64" t="s">
        <v>102</v>
      </c>
      <c r="C1" s="64"/>
      <c r="D1" s="64"/>
      <c r="E1" s="64"/>
      <c r="F1" s="64"/>
      <c r="G1" s="64"/>
      <c r="H1" s="64"/>
    </row>
    <row r="3" spans="1:8" x14ac:dyDescent="0.2">
      <c r="A3" s="29" t="s">
        <v>94</v>
      </c>
      <c r="B3" s="40">
        <v>0.5</v>
      </c>
    </row>
    <row r="4" spans="1:8" x14ac:dyDescent="0.2">
      <c r="A4" s="42" t="s">
        <v>95</v>
      </c>
      <c r="B4" s="51">
        <f>'Screen Recorder Storage'!C14</f>
        <v>1.8310546875</v>
      </c>
      <c r="C4" t="str">
        <f>+[1]Storage!D14</f>
        <v>MegaPixel / sec</v>
      </c>
    </row>
    <row r="5" spans="1:8" x14ac:dyDescent="0.2">
      <c r="A5" s="42" t="str">
        <f>+[1]Storage!B16</f>
        <v>Video codec used</v>
      </c>
      <c r="B5" s="51" t="str">
        <f>'Screen Recorder Storage'!C16</f>
        <v>VP80</v>
      </c>
    </row>
    <row r="6" spans="1:8" x14ac:dyDescent="0.2">
      <c r="A6" s="29" t="s">
        <v>96</v>
      </c>
      <c r="B6" s="52" t="s">
        <v>53</v>
      </c>
    </row>
    <row r="7" spans="1:8" x14ac:dyDescent="0.2">
      <c r="A7" s="29" t="s">
        <v>97</v>
      </c>
      <c r="B7" s="53">
        <f>VLOOKUP(B6,Lookups!A18:F20, 3+VLOOKUP(B5,Lookups!A12:B13,2,FALSE), FALSE)</f>
        <v>1.4</v>
      </c>
    </row>
    <row r="8" spans="1:8" x14ac:dyDescent="0.2">
      <c r="A8" s="29" t="s">
        <v>98</v>
      </c>
      <c r="B8" s="54">
        <f>+B7*B4</f>
        <v>2.5634765625</v>
      </c>
    </row>
    <row r="9" spans="1:8" x14ac:dyDescent="0.2">
      <c r="A9" s="19" t="s">
        <v>99</v>
      </c>
      <c r="B9" s="55">
        <f>MIN(50,100*B3/B8)</f>
        <v>19.504761904761907</v>
      </c>
    </row>
  </sheetData>
  <mergeCells count="1">
    <mergeCell ref="B1:H1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B253"/>
  <sheetViews>
    <sheetView topLeftCell="A248" workbookViewId="0">
      <selection activeCell="B94" sqref="B94"/>
    </sheetView>
  </sheetViews>
  <sheetFormatPr defaultRowHeight="12.75" x14ac:dyDescent="0.2"/>
  <sheetData>
    <row r="1" spans="1:2" ht="15" x14ac:dyDescent="0.2">
      <c r="A1" s="15" t="s">
        <v>20</v>
      </c>
      <c r="B1" s="65" t="s">
        <v>22</v>
      </c>
    </row>
    <row r="2" spans="1:2" ht="15.75" thickBot="1" x14ac:dyDescent="0.25">
      <c r="A2" s="16" t="s">
        <v>21</v>
      </c>
      <c r="B2" s="66"/>
    </row>
    <row r="3" spans="1:2" ht="15" thickBot="1" x14ac:dyDescent="0.25">
      <c r="A3" s="18">
        <v>1</v>
      </c>
      <c r="B3" s="17">
        <v>7</v>
      </c>
    </row>
    <row r="4" spans="1:2" ht="15" thickBot="1" x14ac:dyDescent="0.25">
      <c r="A4" s="18">
        <v>2</v>
      </c>
      <c r="B4" s="17">
        <v>10</v>
      </c>
    </row>
    <row r="5" spans="1:2" ht="15" thickBot="1" x14ac:dyDescent="0.25">
      <c r="A5" s="18">
        <v>3</v>
      </c>
      <c r="B5" s="17">
        <v>12</v>
      </c>
    </row>
    <row r="6" spans="1:2" ht="15" thickBot="1" x14ac:dyDescent="0.25">
      <c r="A6" s="18">
        <v>4</v>
      </c>
      <c r="B6" s="17">
        <v>14</v>
      </c>
    </row>
    <row r="7" spans="1:2" ht="15" thickBot="1" x14ac:dyDescent="0.25">
      <c r="A7" s="18">
        <v>5</v>
      </c>
      <c r="B7" s="17">
        <v>16</v>
      </c>
    </row>
    <row r="8" spans="1:2" ht="15" thickBot="1" x14ac:dyDescent="0.25">
      <c r="A8" s="18">
        <v>6</v>
      </c>
      <c r="B8" s="17">
        <v>18</v>
      </c>
    </row>
    <row r="9" spans="1:2" ht="15" thickBot="1" x14ac:dyDescent="0.25">
      <c r="A9" s="18">
        <v>7</v>
      </c>
      <c r="B9" s="17">
        <v>19</v>
      </c>
    </row>
    <row r="10" spans="1:2" ht="15" thickBot="1" x14ac:dyDescent="0.25">
      <c r="A10" s="18">
        <v>8</v>
      </c>
      <c r="B10" s="17">
        <v>21</v>
      </c>
    </row>
    <row r="11" spans="1:2" ht="15" thickBot="1" x14ac:dyDescent="0.25">
      <c r="A11" s="18">
        <v>9</v>
      </c>
      <c r="B11" s="17">
        <v>23</v>
      </c>
    </row>
    <row r="12" spans="1:2" ht="15" thickBot="1" x14ac:dyDescent="0.25">
      <c r="A12" s="18">
        <v>10</v>
      </c>
      <c r="B12" s="17">
        <v>24</v>
      </c>
    </row>
    <row r="13" spans="1:2" ht="15" thickBot="1" x14ac:dyDescent="0.25">
      <c r="A13" s="18">
        <v>11</v>
      </c>
      <c r="B13" s="17">
        <v>26</v>
      </c>
    </row>
    <row r="14" spans="1:2" ht="15" thickBot="1" x14ac:dyDescent="0.25">
      <c r="A14" s="18">
        <v>12</v>
      </c>
      <c r="B14" s="17">
        <v>27</v>
      </c>
    </row>
    <row r="15" spans="1:2" ht="15" thickBot="1" x14ac:dyDescent="0.25">
      <c r="A15" s="18">
        <v>13</v>
      </c>
      <c r="B15" s="17">
        <v>29</v>
      </c>
    </row>
    <row r="16" spans="1:2" ht="15" thickBot="1" x14ac:dyDescent="0.25">
      <c r="A16" s="18">
        <v>14</v>
      </c>
      <c r="B16" s="17">
        <v>30</v>
      </c>
    </row>
    <row r="17" spans="1:2" ht="15" thickBot="1" x14ac:dyDescent="0.25">
      <c r="A17" s="18">
        <v>15</v>
      </c>
      <c r="B17" s="17">
        <v>32</v>
      </c>
    </row>
    <row r="18" spans="1:2" ht="15" thickBot="1" x14ac:dyDescent="0.25">
      <c r="A18" s="18">
        <v>16</v>
      </c>
      <c r="B18" s="17">
        <v>33</v>
      </c>
    </row>
    <row r="19" spans="1:2" ht="15" thickBot="1" x14ac:dyDescent="0.25">
      <c r="A19" s="18">
        <v>17</v>
      </c>
      <c r="B19" s="17">
        <v>34</v>
      </c>
    </row>
    <row r="20" spans="1:2" ht="15" thickBot="1" x14ac:dyDescent="0.25">
      <c r="A20" s="18">
        <v>18</v>
      </c>
      <c r="B20" s="17">
        <v>36</v>
      </c>
    </row>
    <row r="21" spans="1:2" ht="15" thickBot="1" x14ac:dyDescent="0.25">
      <c r="A21" s="18">
        <v>19</v>
      </c>
      <c r="B21" s="17">
        <v>37</v>
      </c>
    </row>
    <row r="22" spans="1:2" ht="15" thickBot="1" x14ac:dyDescent="0.25">
      <c r="A22" s="18">
        <v>20</v>
      </c>
      <c r="B22" s="17">
        <v>39</v>
      </c>
    </row>
    <row r="23" spans="1:2" ht="15" thickBot="1" x14ac:dyDescent="0.25">
      <c r="A23" s="18">
        <v>21</v>
      </c>
      <c r="B23" s="17">
        <v>40</v>
      </c>
    </row>
    <row r="24" spans="1:2" ht="15" thickBot="1" x14ac:dyDescent="0.25">
      <c r="A24" s="18">
        <v>22</v>
      </c>
      <c r="B24" s="17">
        <v>41</v>
      </c>
    </row>
    <row r="25" spans="1:2" ht="15" thickBot="1" x14ac:dyDescent="0.25">
      <c r="A25" s="18">
        <v>23</v>
      </c>
      <c r="B25" s="17">
        <v>43</v>
      </c>
    </row>
    <row r="26" spans="1:2" ht="15" thickBot="1" x14ac:dyDescent="0.25">
      <c r="A26" s="18">
        <v>24</v>
      </c>
      <c r="B26" s="17">
        <v>44</v>
      </c>
    </row>
    <row r="27" spans="1:2" ht="15" thickBot="1" x14ac:dyDescent="0.25">
      <c r="A27" s="18">
        <v>25</v>
      </c>
      <c r="B27" s="17">
        <v>45</v>
      </c>
    </row>
    <row r="28" spans="1:2" ht="15" thickBot="1" x14ac:dyDescent="0.25">
      <c r="A28" s="18">
        <v>26</v>
      </c>
      <c r="B28" s="17">
        <v>47</v>
      </c>
    </row>
    <row r="29" spans="1:2" ht="15" thickBot="1" x14ac:dyDescent="0.25">
      <c r="A29" s="18">
        <v>27</v>
      </c>
      <c r="B29" s="17">
        <v>48</v>
      </c>
    </row>
    <row r="30" spans="1:2" ht="15" thickBot="1" x14ac:dyDescent="0.25">
      <c r="A30" s="18">
        <v>28</v>
      </c>
      <c r="B30" s="17">
        <v>49</v>
      </c>
    </row>
    <row r="31" spans="1:2" ht="15" thickBot="1" x14ac:dyDescent="0.25">
      <c r="A31" s="18">
        <v>29</v>
      </c>
      <c r="B31" s="17">
        <v>51</v>
      </c>
    </row>
    <row r="32" spans="1:2" ht="15" thickBot="1" x14ac:dyDescent="0.25">
      <c r="A32" s="18">
        <v>30</v>
      </c>
      <c r="B32" s="17">
        <v>52</v>
      </c>
    </row>
    <row r="33" spans="1:2" ht="15" thickBot="1" x14ac:dyDescent="0.25">
      <c r="A33" s="18">
        <v>31</v>
      </c>
      <c r="B33" s="17">
        <v>53</v>
      </c>
    </row>
    <row r="34" spans="1:2" ht="15" thickBot="1" x14ac:dyDescent="0.25">
      <c r="A34" s="18">
        <v>32</v>
      </c>
      <c r="B34" s="17">
        <v>55</v>
      </c>
    </row>
    <row r="35" spans="1:2" ht="15" thickBot="1" x14ac:dyDescent="0.25">
      <c r="A35" s="18">
        <v>33</v>
      </c>
      <c r="B35" s="17">
        <v>56</v>
      </c>
    </row>
    <row r="36" spans="1:2" ht="15" thickBot="1" x14ac:dyDescent="0.25">
      <c r="A36" s="18">
        <v>34</v>
      </c>
      <c r="B36" s="17">
        <v>57</v>
      </c>
    </row>
    <row r="37" spans="1:2" ht="15" thickBot="1" x14ac:dyDescent="0.25">
      <c r="A37" s="18">
        <v>35</v>
      </c>
      <c r="B37" s="17">
        <v>58</v>
      </c>
    </row>
    <row r="38" spans="1:2" ht="15" thickBot="1" x14ac:dyDescent="0.25">
      <c r="A38" s="18">
        <v>36</v>
      </c>
      <c r="B38" s="17">
        <v>60</v>
      </c>
    </row>
    <row r="39" spans="1:2" ht="15" thickBot="1" x14ac:dyDescent="0.25">
      <c r="A39" s="18">
        <v>37</v>
      </c>
      <c r="B39" s="17">
        <v>61</v>
      </c>
    </row>
    <row r="40" spans="1:2" ht="15" thickBot="1" x14ac:dyDescent="0.25">
      <c r="A40" s="18">
        <v>38</v>
      </c>
      <c r="B40" s="17">
        <v>62</v>
      </c>
    </row>
    <row r="41" spans="1:2" ht="15" thickBot="1" x14ac:dyDescent="0.25">
      <c r="A41" s="18">
        <v>39</v>
      </c>
      <c r="B41" s="17">
        <v>64</v>
      </c>
    </row>
    <row r="42" spans="1:2" ht="15" thickBot="1" x14ac:dyDescent="0.25">
      <c r="A42" s="18">
        <v>40</v>
      </c>
      <c r="B42" s="17">
        <v>65</v>
      </c>
    </row>
    <row r="43" spans="1:2" ht="15" thickBot="1" x14ac:dyDescent="0.25">
      <c r="A43" s="18">
        <v>41</v>
      </c>
      <c r="B43" s="17">
        <v>66</v>
      </c>
    </row>
    <row r="44" spans="1:2" ht="15" thickBot="1" x14ac:dyDescent="0.25">
      <c r="A44" s="18">
        <v>42</v>
      </c>
      <c r="B44" s="17">
        <v>67</v>
      </c>
    </row>
    <row r="45" spans="1:2" ht="15" thickBot="1" x14ac:dyDescent="0.25">
      <c r="A45" s="18">
        <v>43</v>
      </c>
      <c r="B45" s="17">
        <v>69</v>
      </c>
    </row>
    <row r="46" spans="1:2" ht="15" thickBot="1" x14ac:dyDescent="0.25">
      <c r="A46" s="18">
        <v>44</v>
      </c>
      <c r="B46" s="17">
        <v>70</v>
      </c>
    </row>
    <row r="47" spans="1:2" ht="15" thickBot="1" x14ac:dyDescent="0.25">
      <c r="A47" s="18">
        <v>45</v>
      </c>
      <c r="B47" s="17">
        <v>71</v>
      </c>
    </row>
    <row r="48" spans="1:2" ht="15" thickBot="1" x14ac:dyDescent="0.25">
      <c r="A48" s="18">
        <v>46</v>
      </c>
      <c r="B48" s="17">
        <v>72</v>
      </c>
    </row>
    <row r="49" spans="1:2" ht="15" thickBot="1" x14ac:dyDescent="0.25">
      <c r="A49" s="18">
        <v>47</v>
      </c>
      <c r="B49" s="17">
        <v>74</v>
      </c>
    </row>
    <row r="50" spans="1:2" ht="15" thickBot="1" x14ac:dyDescent="0.25">
      <c r="A50" s="18">
        <v>48</v>
      </c>
      <c r="B50" s="17">
        <v>75</v>
      </c>
    </row>
    <row r="51" spans="1:2" ht="15" thickBot="1" x14ac:dyDescent="0.25">
      <c r="A51" s="18">
        <v>49</v>
      </c>
      <c r="B51" s="17">
        <v>76</v>
      </c>
    </row>
    <row r="52" spans="1:2" ht="15" thickBot="1" x14ac:dyDescent="0.25">
      <c r="A52" s="18">
        <v>50</v>
      </c>
      <c r="B52" s="17">
        <v>77</v>
      </c>
    </row>
    <row r="53" spans="1:2" ht="15" thickBot="1" x14ac:dyDescent="0.25">
      <c r="A53" s="18">
        <v>51</v>
      </c>
      <c r="B53" s="17">
        <v>78</v>
      </c>
    </row>
    <row r="54" spans="1:2" ht="15" thickBot="1" x14ac:dyDescent="0.25">
      <c r="A54" s="18">
        <v>52</v>
      </c>
      <c r="B54" s="17">
        <v>80</v>
      </c>
    </row>
    <row r="55" spans="1:2" ht="15" thickBot="1" x14ac:dyDescent="0.25">
      <c r="A55" s="18">
        <v>53</v>
      </c>
      <c r="B55" s="17">
        <v>81</v>
      </c>
    </row>
    <row r="56" spans="1:2" ht="15" thickBot="1" x14ac:dyDescent="0.25">
      <c r="A56" s="18">
        <v>54</v>
      </c>
      <c r="B56" s="17">
        <v>82</v>
      </c>
    </row>
    <row r="57" spans="1:2" ht="15" thickBot="1" x14ac:dyDescent="0.25">
      <c r="A57" s="18">
        <v>55</v>
      </c>
      <c r="B57" s="17">
        <v>83</v>
      </c>
    </row>
    <row r="58" spans="1:2" ht="15" thickBot="1" x14ac:dyDescent="0.25">
      <c r="A58" s="18">
        <v>56</v>
      </c>
      <c r="B58" s="17">
        <v>85</v>
      </c>
    </row>
    <row r="59" spans="1:2" ht="15" thickBot="1" x14ac:dyDescent="0.25">
      <c r="A59" s="18">
        <v>57</v>
      </c>
      <c r="B59" s="17">
        <v>86</v>
      </c>
    </row>
    <row r="60" spans="1:2" ht="15" thickBot="1" x14ac:dyDescent="0.25">
      <c r="A60" s="18">
        <v>58</v>
      </c>
      <c r="B60" s="17">
        <v>87</v>
      </c>
    </row>
    <row r="61" spans="1:2" ht="15" thickBot="1" x14ac:dyDescent="0.25">
      <c r="A61" s="18">
        <v>59</v>
      </c>
      <c r="B61" s="17">
        <v>88</v>
      </c>
    </row>
    <row r="62" spans="1:2" ht="15" thickBot="1" x14ac:dyDescent="0.25">
      <c r="A62" s="18">
        <v>60</v>
      </c>
      <c r="B62" s="17">
        <v>89</v>
      </c>
    </row>
    <row r="63" spans="1:2" ht="15" thickBot="1" x14ac:dyDescent="0.25">
      <c r="A63" s="18">
        <v>61</v>
      </c>
      <c r="B63" s="17">
        <v>91</v>
      </c>
    </row>
    <row r="64" spans="1:2" ht="15" thickBot="1" x14ac:dyDescent="0.25">
      <c r="A64" s="18">
        <v>62</v>
      </c>
      <c r="B64" s="17">
        <v>92</v>
      </c>
    </row>
    <row r="65" spans="1:2" ht="15" thickBot="1" x14ac:dyDescent="0.25">
      <c r="A65" s="18">
        <v>63</v>
      </c>
      <c r="B65" s="17">
        <v>93</v>
      </c>
    </row>
    <row r="66" spans="1:2" ht="15" thickBot="1" x14ac:dyDescent="0.25">
      <c r="A66" s="18">
        <v>64</v>
      </c>
      <c r="B66" s="17">
        <v>94</v>
      </c>
    </row>
    <row r="67" spans="1:2" ht="15" thickBot="1" x14ac:dyDescent="0.25">
      <c r="A67" s="18">
        <v>65</v>
      </c>
      <c r="B67" s="17">
        <v>95</v>
      </c>
    </row>
    <row r="68" spans="1:2" ht="15" thickBot="1" x14ac:dyDescent="0.25">
      <c r="A68" s="18">
        <v>66</v>
      </c>
      <c r="B68" s="17">
        <v>97</v>
      </c>
    </row>
    <row r="69" spans="1:2" ht="15" thickBot="1" x14ac:dyDescent="0.25">
      <c r="A69" s="18">
        <v>67</v>
      </c>
      <c r="B69" s="17">
        <v>98</v>
      </c>
    </row>
    <row r="70" spans="1:2" ht="15" thickBot="1" x14ac:dyDescent="0.25">
      <c r="A70" s="18">
        <v>68</v>
      </c>
      <c r="B70" s="17">
        <v>99</v>
      </c>
    </row>
    <row r="71" spans="1:2" ht="15" thickBot="1" x14ac:dyDescent="0.25">
      <c r="A71" s="18">
        <v>69</v>
      </c>
      <c r="B71" s="17">
        <v>100</v>
      </c>
    </row>
    <row r="72" spans="1:2" ht="15" thickBot="1" x14ac:dyDescent="0.25">
      <c r="A72" s="18">
        <v>70</v>
      </c>
      <c r="B72" s="17">
        <v>101</v>
      </c>
    </row>
    <row r="73" spans="1:2" ht="15" thickBot="1" x14ac:dyDescent="0.25">
      <c r="A73" s="18">
        <v>71</v>
      </c>
      <c r="B73" s="17">
        <v>103</v>
      </c>
    </row>
    <row r="74" spans="1:2" ht="15" thickBot="1" x14ac:dyDescent="0.25">
      <c r="A74" s="18">
        <v>72</v>
      </c>
      <c r="B74" s="17">
        <v>104</v>
      </c>
    </row>
    <row r="75" spans="1:2" ht="15" thickBot="1" x14ac:dyDescent="0.25">
      <c r="A75" s="18">
        <v>73</v>
      </c>
      <c r="B75" s="17">
        <v>105</v>
      </c>
    </row>
    <row r="76" spans="1:2" ht="15" thickBot="1" x14ac:dyDescent="0.25">
      <c r="A76" s="18">
        <v>74</v>
      </c>
      <c r="B76" s="17">
        <v>106</v>
      </c>
    </row>
    <row r="77" spans="1:2" ht="15" thickBot="1" x14ac:dyDescent="0.25">
      <c r="A77" s="18">
        <v>75</v>
      </c>
      <c r="B77" s="17">
        <v>107</v>
      </c>
    </row>
    <row r="78" spans="1:2" ht="15" thickBot="1" x14ac:dyDescent="0.25">
      <c r="A78" s="18">
        <v>76</v>
      </c>
      <c r="B78" s="17">
        <v>108</v>
      </c>
    </row>
    <row r="79" spans="1:2" ht="15" thickBot="1" x14ac:dyDescent="0.25">
      <c r="A79" s="18">
        <v>77</v>
      </c>
      <c r="B79" s="17">
        <v>110</v>
      </c>
    </row>
    <row r="80" spans="1:2" ht="15" thickBot="1" x14ac:dyDescent="0.25">
      <c r="A80" s="18">
        <v>78</v>
      </c>
      <c r="B80" s="17">
        <v>111</v>
      </c>
    </row>
    <row r="81" spans="1:2" ht="15" thickBot="1" x14ac:dyDescent="0.25">
      <c r="A81" s="18">
        <v>79</v>
      </c>
      <c r="B81" s="17">
        <v>112</v>
      </c>
    </row>
    <row r="82" spans="1:2" ht="15" thickBot="1" x14ac:dyDescent="0.25">
      <c r="A82" s="18">
        <v>80</v>
      </c>
      <c r="B82" s="17">
        <v>113</v>
      </c>
    </row>
    <row r="83" spans="1:2" ht="15" thickBot="1" x14ac:dyDescent="0.25">
      <c r="A83" s="18">
        <v>81</v>
      </c>
      <c r="B83" s="17">
        <v>114</v>
      </c>
    </row>
    <row r="84" spans="1:2" ht="15" thickBot="1" x14ac:dyDescent="0.25">
      <c r="A84" s="18">
        <v>82</v>
      </c>
      <c r="B84" s="17">
        <v>116</v>
      </c>
    </row>
    <row r="85" spans="1:2" ht="15" thickBot="1" x14ac:dyDescent="0.25">
      <c r="A85" s="18">
        <v>83</v>
      </c>
      <c r="B85" s="17">
        <v>117</v>
      </c>
    </row>
    <row r="86" spans="1:2" ht="15" thickBot="1" x14ac:dyDescent="0.25">
      <c r="A86" s="18">
        <v>84</v>
      </c>
      <c r="B86" s="17">
        <v>118</v>
      </c>
    </row>
    <row r="87" spans="1:2" ht="15" thickBot="1" x14ac:dyDescent="0.25">
      <c r="A87" s="18">
        <v>85</v>
      </c>
      <c r="B87" s="17">
        <v>119</v>
      </c>
    </row>
    <row r="88" spans="1:2" ht="15" thickBot="1" x14ac:dyDescent="0.25">
      <c r="A88" s="18">
        <v>86</v>
      </c>
      <c r="B88" s="17">
        <v>120</v>
      </c>
    </row>
    <row r="89" spans="1:2" ht="15" thickBot="1" x14ac:dyDescent="0.25">
      <c r="A89" s="18">
        <v>87</v>
      </c>
      <c r="B89" s="17">
        <v>121</v>
      </c>
    </row>
    <row r="90" spans="1:2" ht="15" thickBot="1" x14ac:dyDescent="0.25">
      <c r="A90" s="18">
        <v>88</v>
      </c>
      <c r="B90" s="17">
        <v>123</v>
      </c>
    </row>
    <row r="91" spans="1:2" ht="15" thickBot="1" x14ac:dyDescent="0.25">
      <c r="A91" s="18">
        <v>89</v>
      </c>
      <c r="B91" s="17">
        <v>124</v>
      </c>
    </row>
    <row r="92" spans="1:2" ht="15" thickBot="1" x14ac:dyDescent="0.25">
      <c r="A92" s="18">
        <v>90</v>
      </c>
      <c r="B92" s="17">
        <v>125</v>
      </c>
    </row>
    <row r="93" spans="1:2" ht="15" thickBot="1" x14ac:dyDescent="0.25">
      <c r="A93" s="18">
        <v>91</v>
      </c>
      <c r="B93" s="17">
        <v>126</v>
      </c>
    </row>
    <row r="94" spans="1:2" ht="15" thickBot="1" x14ac:dyDescent="0.25">
      <c r="A94" s="18">
        <v>92</v>
      </c>
      <c r="B94" s="17">
        <v>127</v>
      </c>
    </row>
    <row r="95" spans="1:2" ht="15" thickBot="1" x14ac:dyDescent="0.25">
      <c r="A95" s="18">
        <v>93</v>
      </c>
      <c r="B95" s="17">
        <v>128</v>
      </c>
    </row>
    <row r="96" spans="1:2" ht="15" thickBot="1" x14ac:dyDescent="0.25">
      <c r="A96" s="18">
        <v>94</v>
      </c>
      <c r="B96" s="17">
        <v>130</v>
      </c>
    </row>
    <row r="97" spans="1:2" ht="15" thickBot="1" x14ac:dyDescent="0.25">
      <c r="A97" s="18">
        <v>95</v>
      </c>
      <c r="B97" s="17">
        <v>131</v>
      </c>
    </row>
    <row r="98" spans="1:2" ht="15" thickBot="1" x14ac:dyDescent="0.25">
      <c r="A98" s="18">
        <v>96</v>
      </c>
      <c r="B98" s="17">
        <v>132</v>
      </c>
    </row>
    <row r="99" spans="1:2" ht="15" thickBot="1" x14ac:dyDescent="0.25">
      <c r="A99" s="18">
        <v>97</v>
      </c>
      <c r="B99" s="17">
        <v>133</v>
      </c>
    </row>
    <row r="100" spans="1:2" ht="15" thickBot="1" x14ac:dyDescent="0.25">
      <c r="A100" s="18">
        <v>98</v>
      </c>
      <c r="B100" s="17">
        <v>134</v>
      </c>
    </row>
    <row r="101" spans="1:2" ht="15" thickBot="1" x14ac:dyDescent="0.25">
      <c r="A101" s="18">
        <v>99</v>
      </c>
      <c r="B101" s="17">
        <v>135</v>
      </c>
    </row>
    <row r="102" spans="1:2" ht="15" thickBot="1" x14ac:dyDescent="0.25">
      <c r="A102" s="18">
        <v>100</v>
      </c>
      <c r="B102" s="17">
        <v>137</v>
      </c>
    </row>
    <row r="103" spans="1:2" ht="15" thickBot="1" x14ac:dyDescent="0.25">
      <c r="A103" s="18">
        <v>101</v>
      </c>
      <c r="B103" s="17">
        <v>139.213919413919</v>
      </c>
    </row>
    <row r="104" spans="1:2" ht="15" thickBot="1" x14ac:dyDescent="0.25">
      <c r="A104" s="18">
        <v>102</v>
      </c>
      <c r="B104" s="17">
        <v>140.447905717471</v>
      </c>
    </row>
    <row r="105" spans="1:2" ht="15" thickBot="1" x14ac:dyDescent="0.25">
      <c r="A105" s="18">
        <v>103</v>
      </c>
      <c r="B105" s="17">
        <v>141.68189202102201</v>
      </c>
    </row>
    <row r="106" spans="1:2" ht="15" thickBot="1" x14ac:dyDescent="0.25">
      <c r="A106" s="18">
        <v>104</v>
      </c>
      <c r="B106" s="17">
        <v>142.91587832457401</v>
      </c>
    </row>
    <row r="107" spans="1:2" ht="15" thickBot="1" x14ac:dyDescent="0.25">
      <c r="A107" s="18">
        <v>105</v>
      </c>
      <c r="B107" s="17">
        <v>144.14986462812601</v>
      </c>
    </row>
    <row r="108" spans="1:2" ht="15" thickBot="1" x14ac:dyDescent="0.25">
      <c r="A108" s="18">
        <v>106</v>
      </c>
      <c r="B108" s="17">
        <v>145.38385093167699</v>
      </c>
    </row>
    <row r="109" spans="1:2" ht="15" thickBot="1" x14ac:dyDescent="0.25">
      <c r="A109" s="18">
        <v>107</v>
      </c>
      <c r="B109" s="17">
        <v>146.61783723522899</v>
      </c>
    </row>
    <row r="110" spans="1:2" ht="15" thickBot="1" x14ac:dyDescent="0.25">
      <c r="A110" s="18">
        <v>108</v>
      </c>
      <c r="B110" s="17">
        <v>147.85182353878</v>
      </c>
    </row>
    <row r="111" spans="1:2" ht="15" thickBot="1" x14ac:dyDescent="0.25">
      <c r="A111" s="18">
        <v>109</v>
      </c>
      <c r="B111" s="17">
        <v>149.085809842332</v>
      </c>
    </row>
    <row r="112" spans="1:2" ht="15" thickBot="1" x14ac:dyDescent="0.25">
      <c r="A112" s="18">
        <v>110</v>
      </c>
      <c r="B112" s="17">
        <v>150.319796145883</v>
      </c>
    </row>
    <row r="113" spans="1:2" ht="15" thickBot="1" x14ac:dyDescent="0.25">
      <c r="A113" s="18">
        <v>111</v>
      </c>
      <c r="B113" s="17">
        <v>151.553782449435</v>
      </c>
    </row>
    <row r="114" spans="1:2" ht="15" thickBot="1" x14ac:dyDescent="0.25">
      <c r="A114" s="18">
        <v>112</v>
      </c>
      <c r="B114" s="17">
        <v>152.78776875298601</v>
      </c>
    </row>
    <row r="115" spans="1:2" ht="15" thickBot="1" x14ac:dyDescent="0.25">
      <c r="A115" s="18">
        <v>113</v>
      </c>
      <c r="B115" s="17">
        <v>154.02175505653801</v>
      </c>
    </row>
    <row r="116" spans="1:2" ht="15" thickBot="1" x14ac:dyDescent="0.25">
      <c r="A116" s="18">
        <v>114</v>
      </c>
      <c r="B116" s="17">
        <v>155.25574136008899</v>
      </c>
    </row>
    <row r="117" spans="1:2" ht="15" thickBot="1" x14ac:dyDescent="0.25">
      <c r="A117" s="18">
        <v>115</v>
      </c>
      <c r="B117" s="17">
        <v>156.48972766364099</v>
      </c>
    </row>
    <row r="118" spans="1:2" ht="15" thickBot="1" x14ac:dyDescent="0.25">
      <c r="A118" s="18">
        <v>116</v>
      </c>
      <c r="B118" s="17">
        <v>157.723713967192</v>
      </c>
    </row>
    <row r="119" spans="1:2" ht="15" thickBot="1" x14ac:dyDescent="0.25">
      <c r="A119" s="18">
        <v>117</v>
      </c>
      <c r="B119" s="17">
        <v>158.957700270744</v>
      </c>
    </row>
    <row r="120" spans="1:2" ht="15" thickBot="1" x14ac:dyDescent="0.25">
      <c r="A120" s="18">
        <v>118</v>
      </c>
      <c r="B120" s="17">
        <v>160.19168657429501</v>
      </c>
    </row>
    <row r="121" spans="1:2" ht="15" thickBot="1" x14ac:dyDescent="0.25">
      <c r="A121" s="18">
        <v>119</v>
      </c>
      <c r="B121" s="17">
        <v>161.42567287784701</v>
      </c>
    </row>
    <row r="122" spans="1:2" ht="15" thickBot="1" x14ac:dyDescent="0.25">
      <c r="A122" s="18">
        <v>120</v>
      </c>
      <c r="B122" s="17">
        <v>162.65965918139801</v>
      </c>
    </row>
    <row r="123" spans="1:2" ht="15" thickBot="1" x14ac:dyDescent="0.25">
      <c r="A123" s="18">
        <v>121</v>
      </c>
      <c r="B123" s="17">
        <v>163.89364548495001</v>
      </c>
    </row>
    <row r="124" spans="1:2" ht="15" thickBot="1" x14ac:dyDescent="0.25">
      <c r="A124" s="18">
        <v>122</v>
      </c>
      <c r="B124" s="17">
        <v>165.12763178850099</v>
      </c>
    </row>
    <row r="125" spans="1:2" ht="15" thickBot="1" x14ac:dyDescent="0.25">
      <c r="A125" s="18">
        <v>123</v>
      </c>
      <c r="B125" s="17">
        <v>166.36161809205299</v>
      </c>
    </row>
    <row r="126" spans="1:2" ht="15" thickBot="1" x14ac:dyDescent="0.25">
      <c r="A126" s="18">
        <v>124</v>
      </c>
      <c r="B126" s="17">
        <v>167.595604395604</v>
      </c>
    </row>
    <row r="127" spans="1:2" ht="15" thickBot="1" x14ac:dyDescent="0.25">
      <c r="A127" s="18">
        <v>125</v>
      </c>
      <c r="B127" s="17">
        <v>168.829590699156</v>
      </c>
    </row>
    <row r="128" spans="1:2" ht="15" thickBot="1" x14ac:dyDescent="0.25">
      <c r="A128" s="18">
        <v>126</v>
      </c>
      <c r="B128" s="17">
        <v>170.06357700270701</v>
      </c>
    </row>
    <row r="129" spans="1:2" ht="15" thickBot="1" x14ac:dyDescent="0.25">
      <c r="A129" s="18">
        <v>127</v>
      </c>
      <c r="B129" s="17">
        <v>171.29756330625901</v>
      </c>
    </row>
    <row r="130" spans="1:2" ht="15" thickBot="1" x14ac:dyDescent="0.25">
      <c r="A130" s="18">
        <v>128</v>
      </c>
      <c r="B130" s="17">
        <v>172.53154960981001</v>
      </c>
    </row>
    <row r="131" spans="1:2" ht="15" thickBot="1" x14ac:dyDescent="0.25">
      <c r="A131" s="18">
        <v>129</v>
      </c>
      <c r="B131" s="17">
        <v>173.76553591336199</v>
      </c>
    </row>
    <row r="132" spans="1:2" ht="15" thickBot="1" x14ac:dyDescent="0.25">
      <c r="A132" s="18">
        <v>130</v>
      </c>
      <c r="B132" s="17">
        <v>174.99952221691399</v>
      </c>
    </row>
    <row r="133" spans="1:2" ht="15" thickBot="1" x14ac:dyDescent="0.25">
      <c r="A133" s="18">
        <v>131</v>
      </c>
      <c r="B133" s="17">
        <v>176.23350852046499</v>
      </c>
    </row>
    <row r="134" spans="1:2" ht="15" thickBot="1" x14ac:dyDescent="0.25">
      <c r="A134" s="18">
        <v>132</v>
      </c>
      <c r="B134" s="17">
        <v>177.467494824017</v>
      </c>
    </row>
    <row r="135" spans="1:2" ht="15" thickBot="1" x14ac:dyDescent="0.25">
      <c r="A135" s="18">
        <v>133</v>
      </c>
      <c r="B135" s="17">
        <v>178.701481127568</v>
      </c>
    </row>
    <row r="136" spans="1:2" ht="15" thickBot="1" x14ac:dyDescent="0.25">
      <c r="A136" s="18">
        <v>134</v>
      </c>
      <c r="B136" s="17">
        <v>179.93546743112</v>
      </c>
    </row>
    <row r="137" spans="1:2" ht="15" thickBot="1" x14ac:dyDescent="0.25">
      <c r="A137" s="18">
        <v>135</v>
      </c>
      <c r="B137" s="17">
        <v>181.16945373467101</v>
      </c>
    </row>
    <row r="138" spans="1:2" ht="15" thickBot="1" x14ac:dyDescent="0.25">
      <c r="A138" s="18">
        <v>136</v>
      </c>
      <c r="B138" s="17">
        <v>182.40344003822301</v>
      </c>
    </row>
    <row r="139" spans="1:2" ht="15" thickBot="1" x14ac:dyDescent="0.25">
      <c r="A139" s="18">
        <v>137</v>
      </c>
      <c r="B139" s="17">
        <v>183.63742634177399</v>
      </c>
    </row>
    <row r="140" spans="1:2" ht="15" thickBot="1" x14ac:dyDescent="0.25">
      <c r="A140" s="18">
        <v>138</v>
      </c>
      <c r="B140" s="17">
        <v>184.87141264532599</v>
      </c>
    </row>
    <row r="141" spans="1:2" ht="15" thickBot="1" x14ac:dyDescent="0.25">
      <c r="A141" s="18">
        <v>139</v>
      </c>
      <c r="B141" s="17">
        <v>186.105398948877</v>
      </c>
    </row>
    <row r="142" spans="1:2" ht="15" thickBot="1" x14ac:dyDescent="0.25">
      <c r="A142" s="18">
        <v>140</v>
      </c>
      <c r="B142" s="17">
        <v>187.339385252429</v>
      </c>
    </row>
    <row r="143" spans="1:2" ht="15" thickBot="1" x14ac:dyDescent="0.25">
      <c r="A143" s="18">
        <v>141</v>
      </c>
      <c r="B143" s="17">
        <v>188.57337155598</v>
      </c>
    </row>
    <row r="144" spans="1:2" ht="15" thickBot="1" x14ac:dyDescent="0.25">
      <c r="A144" s="18">
        <v>142</v>
      </c>
      <c r="B144" s="17">
        <v>189.807357859532</v>
      </c>
    </row>
    <row r="145" spans="1:2" ht="15" thickBot="1" x14ac:dyDescent="0.25">
      <c r="A145" s="18">
        <v>143</v>
      </c>
      <c r="B145" s="17">
        <v>191.04134416308301</v>
      </c>
    </row>
    <row r="146" spans="1:2" ht="15" thickBot="1" x14ac:dyDescent="0.25">
      <c r="A146" s="18">
        <v>144</v>
      </c>
      <c r="B146" s="17">
        <v>192.27533046663501</v>
      </c>
    </row>
    <row r="147" spans="1:2" ht="15" thickBot="1" x14ac:dyDescent="0.25">
      <c r="A147" s="18">
        <v>145</v>
      </c>
      <c r="B147" s="17">
        <v>193.50931677018599</v>
      </c>
    </row>
    <row r="148" spans="1:2" ht="15" thickBot="1" x14ac:dyDescent="0.25">
      <c r="A148" s="18">
        <v>146</v>
      </c>
      <c r="B148" s="17">
        <v>194.74330307373799</v>
      </c>
    </row>
    <row r="149" spans="1:2" ht="15" thickBot="1" x14ac:dyDescent="0.25">
      <c r="A149" s="18">
        <v>147</v>
      </c>
      <c r="B149" s="17">
        <v>195.977289377289</v>
      </c>
    </row>
    <row r="150" spans="1:2" ht="15" thickBot="1" x14ac:dyDescent="0.25">
      <c r="A150" s="18">
        <v>148</v>
      </c>
      <c r="B150" s="17">
        <v>197.211275680841</v>
      </c>
    </row>
    <row r="151" spans="1:2" ht="15" thickBot="1" x14ac:dyDescent="0.25">
      <c r="A151" s="18">
        <v>149</v>
      </c>
      <c r="B151" s="17">
        <v>198.445261984392</v>
      </c>
    </row>
    <row r="152" spans="1:2" ht="15" thickBot="1" x14ac:dyDescent="0.25">
      <c r="A152" s="18">
        <v>150</v>
      </c>
      <c r="B152" s="17">
        <v>199.67924828794401</v>
      </c>
    </row>
    <row r="153" spans="1:2" ht="15" thickBot="1" x14ac:dyDescent="0.25">
      <c r="A153" s="18">
        <v>151</v>
      </c>
      <c r="B153" s="17">
        <v>200.91323459149501</v>
      </c>
    </row>
    <row r="154" spans="1:2" ht="15" thickBot="1" x14ac:dyDescent="0.25">
      <c r="A154" s="18">
        <v>152</v>
      </c>
      <c r="B154" s="17">
        <v>202.14722089504701</v>
      </c>
    </row>
    <row r="155" spans="1:2" ht="15" thickBot="1" x14ac:dyDescent="0.25">
      <c r="A155" s="18">
        <v>153</v>
      </c>
      <c r="B155" s="17">
        <v>203.38120719859899</v>
      </c>
    </row>
    <row r="156" spans="1:2" ht="15" thickBot="1" x14ac:dyDescent="0.25">
      <c r="A156" s="18">
        <v>154</v>
      </c>
      <c r="B156" s="17">
        <v>204.61519350214999</v>
      </c>
    </row>
    <row r="157" spans="1:2" ht="15" thickBot="1" x14ac:dyDescent="0.25">
      <c r="A157" s="18">
        <v>155</v>
      </c>
      <c r="B157" s="17">
        <v>205.84917980570199</v>
      </c>
    </row>
    <row r="158" spans="1:2" ht="15" thickBot="1" x14ac:dyDescent="0.25">
      <c r="A158" s="18">
        <v>156</v>
      </c>
      <c r="B158" s="17">
        <v>207.083166109253</v>
      </c>
    </row>
    <row r="159" spans="1:2" ht="15" thickBot="1" x14ac:dyDescent="0.25">
      <c r="A159" s="18">
        <v>157</v>
      </c>
      <c r="B159" s="17">
        <v>208.317152412805</v>
      </c>
    </row>
    <row r="160" spans="1:2" ht="15" thickBot="1" x14ac:dyDescent="0.25">
      <c r="A160" s="18">
        <v>158</v>
      </c>
      <c r="B160" s="17">
        <v>209.55113871635601</v>
      </c>
    </row>
    <row r="161" spans="1:2" ht="15" thickBot="1" x14ac:dyDescent="0.25">
      <c r="A161" s="18">
        <v>159</v>
      </c>
      <c r="B161" s="17">
        <v>210.78512501990801</v>
      </c>
    </row>
    <row r="162" spans="1:2" ht="15" thickBot="1" x14ac:dyDescent="0.25">
      <c r="A162" s="18">
        <v>160</v>
      </c>
      <c r="B162" s="17">
        <v>212.01911132345899</v>
      </c>
    </row>
    <row r="163" spans="1:2" ht="15" thickBot="1" x14ac:dyDescent="0.25">
      <c r="A163" s="18">
        <v>161</v>
      </c>
      <c r="B163" s="17">
        <v>213.25309762701099</v>
      </c>
    </row>
    <row r="164" spans="1:2" ht="15" thickBot="1" x14ac:dyDescent="0.25">
      <c r="A164" s="18">
        <v>162</v>
      </c>
      <c r="B164" s="17">
        <v>214.48708393056199</v>
      </c>
    </row>
    <row r="165" spans="1:2" ht="15" thickBot="1" x14ac:dyDescent="0.25">
      <c r="A165" s="18">
        <v>163</v>
      </c>
      <c r="B165" s="17">
        <v>215.72107023411399</v>
      </c>
    </row>
    <row r="166" spans="1:2" ht="15" thickBot="1" x14ac:dyDescent="0.25">
      <c r="A166" s="18">
        <v>164</v>
      </c>
      <c r="B166" s="17">
        <v>216.955056537665</v>
      </c>
    </row>
    <row r="167" spans="1:2" ht="15" thickBot="1" x14ac:dyDescent="0.25">
      <c r="A167" s="18">
        <v>165</v>
      </c>
      <c r="B167" s="17">
        <v>218.189042841217</v>
      </c>
    </row>
    <row r="168" spans="1:2" ht="15" thickBot="1" x14ac:dyDescent="0.25">
      <c r="A168" s="18">
        <v>166</v>
      </c>
      <c r="B168" s="17">
        <v>219.42302914476801</v>
      </c>
    </row>
    <row r="169" spans="1:2" ht="15" thickBot="1" x14ac:dyDescent="0.25">
      <c r="A169" s="18">
        <v>167</v>
      </c>
      <c r="B169" s="17">
        <v>220.65701544832001</v>
      </c>
    </row>
    <row r="170" spans="1:2" ht="15" thickBot="1" x14ac:dyDescent="0.25">
      <c r="A170" s="18">
        <v>168</v>
      </c>
      <c r="B170" s="17">
        <v>221.89100175187099</v>
      </c>
    </row>
    <row r="171" spans="1:2" ht="15" thickBot="1" x14ac:dyDescent="0.25">
      <c r="A171" s="18">
        <v>169</v>
      </c>
      <c r="B171" s="17">
        <v>223.12498805542299</v>
      </c>
    </row>
    <row r="172" spans="1:2" ht="15" thickBot="1" x14ac:dyDescent="0.25">
      <c r="A172" s="18">
        <v>170</v>
      </c>
      <c r="B172" s="17">
        <v>224.358974358974</v>
      </c>
    </row>
    <row r="173" spans="1:2" ht="15" thickBot="1" x14ac:dyDescent="0.25">
      <c r="A173" s="18">
        <v>171</v>
      </c>
      <c r="B173" s="17">
        <v>225.592960662526</v>
      </c>
    </row>
    <row r="174" spans="1:2" ht="15" thickBot="1" x14ac:dyDescent="0.25">
      <c r="A174" s="18">
        <v>172</v>
      </c>
      <c r="B174" s="17">
        <v>226.826946966077</v>
      </c>
    </row>
    <row r="175" spans="1:2" ht="15" thickBot="1" x14ac:dyDescent="0.25">
      <c r="A175" s="18">
        <v>173</v>
      </c>
      <c r="B175" s="17">
        <v>228.060933269629</v>
      </c>
    </row>
    <row r="176" spans="1:2" ht="15" thickBot="1" x14ac:dyDescent="0.25">
      <c r="A176" s="18">
        <v>174</v>
      </c>
      <c r="B176" s="17">
        <v>229.29491957318001</v>
      </c>
    </row>
    <row r="177" spans="1:2" ht="15" thickBot="1" x14ac:dyDescent="0.25">
      <c r="A177" s="18">
        <v>175</v>
      </c>
      <c r="B177" s="17">
        <v>230.52890587673201</v>
      </c>
    </row>
    <row r="178" spans="1:2" ht="15" thickBot="1" x14ac:dyDescent="0.25">
      <c r="A178" s="18">
        <v>176</v>
      </c>
      <c r="B178" s="17">
        <v>231.76289218028299</v>
      </c>
    </row>
    <row r="179" spans="1:2" ht="15" thickBot="1" x14ac:dyDescent="0.25">
      <c r="A179" s="18">
        <v>177</v>
      </c>
      <c r="B179" s="17">
        <v>232.99687848383499</v>
      </c>
    </row>
    <row r="180" spans="1:2" ht="15" thickBot="1" x14ac:dyDescent="0.25">
      <c r="A180" s="18">
        <v>178</v>
      </c>
      <c r="B180" s="17">
        <v>234.23086478738699</v>
      </c>
    </row>
    <row r="181" spans="1:2" ht="15" thickBot="1" x14ac:dyDescent="0.25">
      <c r="A181" s="18">
        <v>179</v>
      </c>
      <c r="B181" s="17">
        <v>235.464851090938</v>
      </c>
    </row>
    <row r="182" spans="1:2" ht="15" thickBot="1" x14ac:dyDescent="0.25">
      <c r="A182" s="18">
        <v>180</v>
      </c>
      <c r="B182" s="17">
        <v>236.69883739449</v>
      </c>
    </row>
    <row r="183" spans="1:2" ht="15" thickBot="1" x14ac:dyDescent="0.25">
      <c r="A183" s="18">
        <v>181</v>
      </c>
      <c r="B183" s="17">
        <v>237.93282369804101</v>
      </c>
    </row>
    <row r="184" spans="1:2" ht="15" thickBot="1" x14ac:dyDescent="0.25">
      <c r="A184" s="18">
        <v>182</v>
      </c>
      <c r="B184" s="17">
        <v>239.16681000159301</v>
      </c>
    </row>
    <row r="185" spans="1:2" ht="15" thickBot="1" x14ac:dyDescent="0.25">
      <c r="A185" s="18">
        <v>183</v>
      </c>
      <c r="B185" s="17">
        <v>240.40079630514401</v>
      </c>
    </row>
    <row r="186" spans="1:2" ht="15" thickBot="1" x14ac:dyDescent="0.25">
      <c r="A186" s="18">
        <v>184</v>
      </c>
      <c r="B186" s="17">
        <v>241.63478260869601</v>
      </c>
    </row>
    <row r="187" spans="1:2" ht="15" thickBot="1" x14ac:dyDescent="0.25">
      <c r="A187" s="18">
        <v>185</v>
      </c>
      <c r="B187" s="17">
        <v>242.86876891224699</v>
      </c>
    </row>
    <row r="188" spans="1:2" ht="15" thickBot="1" x14ac:dyDescent="0.25">
      <c r="A188" s="18">
        <v>186</v>
      </c>
      <c r="B188" s="17">
        <v>244.10275521579899</v>
      </c>
    </row>
    <row r="189" spans="1:2" ht="15" thickBot="1" x14ac:dyDescent="0.25">
      <c r="A189" s="18">
        <v>187</v>
      </c>
      <c r="B189" s="17">
        <v>245.33674151935</v>
      </c>
    </row>
    <row r="190" spans="1:2" ht="15" thickBot="1" x14ac:dyDescent="0.25">
      <c r="A190" s="18">
        <v>188</v>
      </c>
      <c r="B190" s="17">
        <v>246.570727822902</v>
      </c>
    </row>
    <row r="191" spans="1:2" ht="15" thickBot="1" x14ac:dyDescent="0.25">
      <c r="A191" s="18">
        <v>189</v>
      </c>
      <c r="B191" s="17">
        <v>247.80471412645301</v>
      </c>
    </row>
    <row r="192" spans="1:2" ht="15" thickBot="1" x14ac:dyDescent="0.25">
      <c r="A192" s="18">
        <v>190</v>
      </c>
      <c r="B192" s="17">
        <v>249.03870043000501</v>
      </c>
    </row>
    <row r="193" spans="1:2" ht="15" thickBot="1" x14ac:dyDescent="0.25">
      <c r="A193" s="18">
        <v>191</v>
      </c>
      <c r="B193" s="17">
        <v>250.27268673355599</v>
      </c>
    </row>
    <row r="194" spans="1:2" ht="15" thickBot="1" x14ac:dyDescent="0.25">
      <c r="A194" s="18">
        <v>192</v>
      </c>
      <c r="B194" s="17">
        <v>251.50667303710799</v>
      </c>
    </row>
    <row r="195" spans="1:2" ht="15" thickBot="1" x14ac:dyDescent="0.25">
      <c r="A195" s="18">
        <v>193</v>
      </c>
      <c r="B195" s="17">
        <v>252.74065934065899</v>
      </c>
    </row>
    <row r="196" spans="1:2" ht="15" thickBot="1" x14ac:dyDescent="0.25">
      <c r="A196" s="18">
        <v>194</v>
      </c>
      <c r="B196" s="17">
        <v>253.97464564421099</v>
      </c>
    </row>
    <row r="197" spans="1:2" ht="15" thickBot="1" x14ac:dyDescent="0.25">
      <c r="A197" s="18">
        <v>195</v>
      </c>
      <c r="B197" s="17">
        <v>255.208631947762</v>
      </c>
    </row>
    <row r="198" spans="1:2" ht="15" thickBot="1" x14ac:dyDescent="0.25">
      <c r="A198" s="18">
        <v>196</v>
      </c>
      <c r="B198" s="17">
        <v>256.442618251314</v>
      </c>
    </row>
    <row r="199" spans="1:2" ht="15" thickBot="1" x14ac:dyDescent="0.25">
      <c r="A199" s="18">
        <v>197</v>
      </c>
      <c r="B199" s="17">
        <v>257.67660455486498</v>
      </c>
    </row>
    <row r="200" spans="1:2" ht="15" thickBot="1" x14ac:dyDescent="0.25">
      <c r="A200" s="18">
        <v>198</v>
      </c>
      <c r="B200" s="17">
        <v>258.91059085841698</v>
      </c>
    </row>
    <row r="201" spans="1:2" ht="15" thickBot="1" x14ac:dyDescent="0.25">
      <c r="A201" s="18">
        <v>199</v>
      </c>
      <c r="B201" s="17">
        <v>260.14457716196802</v>
      </c>
    </row>
    <row r="202" spans="1:2" ht="15" thickBot="1" x14ac:dyDescent="0.25">
      <c r="A202" s="18">
        <v>200</v>
      </c>
      <c r="B202" s="17">
        <v>261.37856346552002</v>
      </c>
    </row>
    <row r="203" spans="1:2" ht="15" thickBot="1" x14ac:dyDescent="0.25">
      <c r="A203" s="18">
        <v>201</v>
      </c>
      <c r="B203" s="17">
        <v>262.61254976907202</v>
      </c>
    </row>
    <row r="204" spans="1:2" ht="15" thickBot="1" x14ac:dyDescent="0.25">
      <c r="A204" s="18">
        <v>202</v>
      </c>
      <c r="B204" s="17">
        <v>263.846536072623</v>
      </c>
    </row>
    <row r="205" spans="1:2" ht="15" thickBot="1" x14ac:dyDescent="0.25">
      <c r="A205" s="18">
        <v>203</v>
      </c>
      <c r="B205" s="17">
        <v>265.080522376175</v>
      </c>
    </row>
    <row r="206" spans="1:2" ht="15" thickBot="1" x14ac:dyDescent="0.25">
      <c r="A206" s="18">
        <v>204</v>
      </c>
      <c r="B206" s="17">
        <v>266.31450867972598</v>
      </c>
    </row>
    <row r="207" spans="1:2" ht="15" thickBot="1" x14ac:dyDescent="0.25">
      <c r="A207" s="18">
        <v>205</v>
      </c>
      <c r="B207" s="17">
        <v>267.54849498327798</v>
      </c>
    </row>
    <row r="208" spans="1:2" ht="15" thickBot="1" x14ac:dyDescent="0.25">
      <c r="A208" s="18">
        <v>206</v>
      </c>
      <c r="B208" s="17">
        <v>268.78248128682901</v>
      </c>
    </row>
    <row r="209" spans="1:2" ht="15" thickBot="1" x14ac:dyDescent="0.25">
      <c r="A209" s="18">
        <v>207</v>
      </c>
      <c r="B209" s="17">
        <v>270.01646759038101</v>
      </c>
    </row>
    <row r="210" spans="1:2" ht="15" thickBot="1" x14ac:dyDescent="0.25">
      <c r="A210" s="18">
        <v>208</v>
      </c>
      <c r="B210" s="17">
        <v>271.25045389393199</v>
      </c>
    </row>
    <row r="211" spans="1:2" ht="15" thickBot="1" x14ac:dyDescent="0.25">
      <c r="A211" s="18">
        <v>209</v>
      </c>
      <c r="B211" s="17">
        <v>272.48444019748399</v>
      </c>
    </row>
    <row r="212" spans="1:2" ht="15" thickBot="1" x14ac:dyDescent="0.25">
      <c r="A212" s="18">
        <v>210</v>
      </c>
      <c r="B212" s="17">
        <v>273.71842650103503</v>
      </c>
    </row>
    <row r="213" spans="1:2" ht="15" thickBot="1" x14ac:dyDescent="0.25">
      <c r="A213" s="18">
        <v>211</v>
      </c>
      <c r="B213" s="17">
        <v>274.95241280458703</v>
      </c>
    </row>
    <row r="214" spans="1:2" ht="15" thickBot="1" x14ac:dyDescent="0.25">
      <c r="A214" s="18">
        <v>212</v>
      </c>
      <c r="B214" s="17">
        <v>276.186399108138</v>
      </c>
    </row>
    <row r="215" spans="1:2" ht="15" thickBot="1" x14ac:dyDescent="0.25">
      <c r="A215" s="18">
        <v>213</v>
      </c>
      <c r="B215" s="17">
        <v>277.42038541169001</v>
      </c>
    </row>
    <row r="216" spans="1:2" ht="15" thickBot="1" x14ac:dyDescent="0.25">
      <c r="A216" s="18">
        <v>214</v>
      </c>
      <c r="B216" s="17">
        <v>278.65437171524098</v>
      </c>
    </row>
    <row r="217" spans="1:2" ht="15" thickBot="1" x14ac:dyDescent="0.25">
      <c r="A217" s="18">
        <v>215</v>
      </c>
      <c r="B217" s="17">
        <v>279.88835801879299</v>
      </c>
    </row>
    <row r="218" spans="1:2" ht="15" thickBot="1" x14ac:dyDescent="0.25">
      <c r="A218" s="18">
        <v>216</v>
      </c>
      <c r="B218" s="17">
        <v>281.12234432234402</v>
      </c>
    </row>
    <row r="219" spans="1:2" ht="15" thickBot="1" x14ac:dyDescent="0.25">
      <c r="A219" s="18">
        <v>217</v>
      </c>
      <c r="B219" s="17">
        <v>282.35633062589602</v>
      </c>
    </row>
    <row r="220" spans="1:2" ht="15" thickBot="1" x14ac:dyDescent="0.25">
      <c r="A220" s="18">
        <v>218</v>
      </c>
      <c r="B220" s="17">
        <v>283.590316929447</v>
      </c>
    </row>
    <row r="221" spans="1:2" ht="15" thickBot="1" x14ac:dyDescent="0.25">
      <c r="A221" s="18">
        <v>219</v>
      </c>
      <c r="B221" s="17">
        <v>284.824303232999</v>
      </c>
    </row>
    <row r="222" spans="1:2" ht="15" thickBot="1" x14ac:dyDescent="0.25">
      <c r="A222" s="18">
        <v>220</v>
      </c>
      <c r="B222" s="17">
        <v>286.05828953654998</v>
      </c>
    </row>
    <row r="223" spans="1:2" ht="15" thickBot="1" x14ac:dyDescent="0.25">
      <c r="A223" s="18">
        <v>221</v>
      </c>
      <c r="B223" s="17">
        <v>287.29227584010198</v>
      </c>
    </row>
    <row r="224" spans="1:2" ht="15" thickBot="1" x14ac:dyDescent="0.25">
      <c r="A224" s="18">
        <v>222</v>
      </c>
      <c r="B224" s="17">
        <v>288.52626214365301</v>
      </c>
    </row>
    <row r="225" spans="1:2" ht="15" thickBot="1" x14ac:dyDescent="0.25">
      <c r="A225" s="18">
        <v>223</v>
      </c>
      <c r="B225" s="17">
        <v>289.76024844720502</v>
      </c>
    </row>
    <row r="226" spans="1:2" ht="15" thickBot="1" x14ac:dyDescent="0.25">
      <c r="A226" s="18">
        <v>224</v>
      </c>
      <c r="B226" s="17">
        <v>290.99423475075702</v>
      </c>
    </row>
    <row r="227" spans="1:2" ht="15" thickBot="1" x14ac:dyDescent="0.25">
      <c r="A227" s="18">
        <v>225</v>
      </c>
      <c r="B227" s="17">
        <v>292.22822105430799</v>
      </c>
    </row>
    <row r="228" spans="1:2" ht="15" thickBot="1" x14ac:dyDescent="0.25">
      <c r="A228" s="18">
        <v>226</v>
      </c>
      <c r="B228" s="17">
        <v>293.46220735786</v>
      </c>
    </row>
    <row r="229" spans="1:2" ht="15" thickBot="1" x14ac:dyDescent="0.25">
      <c r="A229" s="18">
        <v>227</v>
      </c>
      <c r="B229" s="17">
        <v>294.69619366141097</v>
      </c>
    </row>
    <row r="230" spans="1:2" ht="15" thickBot="1" x14ac:dyDescent="0.25">
      <c r="A230" s="18">
        <v>228</v>
      </c>
      <c r="B230" s="17">
        <v>295.93017996496297</v>
      </c>
    </row>
    <row r="231" spans="1:2" ht="15" thickBot="1" x14ac:dyDescent="0.25">
      <c r="A231" s="18">
        <v>229</v>
      </c>
      <c r="B231" s="17">
        <v>297.16416626851401</v>
      </c>
    </row>
    <row r="232" spans="1:2" ht="15" thickBot="1" x14ac:dyDescent="0.25">
      <c r="A232" s="18">
        <v>230</v>
      </c>
      <c r="B232" s="17">
        <v>298.39815257206601</v>
      </c>
    </row>
    <row r="233" spans="1:2" ht="15" thickBot="1" x14ac:dyDescent="0.25">
      <c r="A233" s="18">
        <v>231</v>
      </c>
      <c r="B233" s="17">
        <v>299.63213887561699</v>
      </c>
    </row>
    <row r="234" spans="1:2" ht="15" thickBot="1" x14ac:dyDescent="0.25">
      <c r="A234" s="18">
        <v>232</v>
      </c>
      <c r="B234" s="17">
        <v>300.86612517916899</v>
      </c>
    </row>
    <row r="235" spans="1:2" ht="15" thickBot="1" x14ac:dyDescent="0.25">
      <c r="A235" s="18">
        <v>233</v>
      </c>
      <c r="B235" s="17">
        <v>302.10011148272002</v>
      </c>
    </row>
    <row r="236" spans="1:2" ht="15" thickBot="1" x14ac:dyDescent="0.25">
      <c r="A236" s="18">
        <v>234</v>
      </c>
      <c r="B236" s="17">
        <v>303.33409778627203</v>
      </c>
    </row>
    <row r="237" spans="1:2" ht="15" thickBot="1" x14ac:dyDescent="0.25">
      <c r="A237" s="18">
        <v>235</v>
      </c>
      <c r="B237" s="17">
        <v>304.568084089823</v>
      </c>
    </row>
    <row r="238" spans="1:2" ht="15" thickBot="1" x14ac:dyDescent="0.25">
      <c r="A238" s="18">
        <v>236</v>
      </c>
      <c r="B238" s="17">
        <v>305.802070393375</v>
      </c>
    </row>
    <row r="239" spans="1:2" ht="15" thickBot="1" x14ac:dyDescent="0.25">
      <c r="A239" s="18">
        <v>237</v>
      </c>
      <c r="B239" s="17">
        <v>307.03605669692598</v>
      </c>
    </row>
    <row r="240" spans="1:2" ht="15" thickBot="1" x14ac:dyDescent="0.25">
      <c r="A240" s="18">
        <v>238</v>
      </c>
      <c r="B240" s="17">
        <v>308.27004300047798</v>
      </c>
    </row>
    <row r="241" spans="1:2" ht="15" thickBot="1" x14ac:dyDescent="0.25">
      <c r="A241" s="18">
        <v>239</v>
      </c>
      <c r="B241" s="17">
        <v>309.50402930402902</v>
      </c>
    </row>
    <row r="242" spans="1:2" ht="15" thickBot="1" x14ac:dyDescent="0.25">
      <c r="A242" s="18">
        <v>240</v>
      </c>
      <c r="B242" s="17">
        <v>310.73801560758102</v>
      </c>
    </row>
    <row r="243" spans="1:2" ht="15" thickBot="1" x14ac:dyDescent="0.25">
      <c r="A243" s="18">
        <v>241</v>
      </c>
      <c r="B243" s="17">
        <v>311.972001911132</v>
      </c>
    </row>
    <row r="244" spans="1:2" ht="15" thickBot="1" x14ac:dyDescent="0.25">
      <c r="A244" s="18">
        <v>242</v>
      </c>
      <c r="B244" s="17">
        <v>313.205988214684</v>
      </c>
    </row>
    <row r="245" spans="1:2" ht="15" thickBot="1" x14ac:dyDescent="0.25">
      <c r="A245" s="18">
        <v>243</v>
      </c>
      <c r="B245" s="17">
        <v>314.43997451823498</v>
      </c>
    </row>
    <row r="246" spans="1:2" ht="15" thickBot="1" x14ac:dyDescent="0.25">
      <c r="A246" s="18">
        <v>244</v>
      </c>
      <c r="B246" s="17">
        <v>315.67396082178698</v>
      </c>
    </row>
    <row r="247" spans="1:2" ht="15" thickBot="1" x14ac:dyDescent="0.25">
      <c r="A247" s="18">
        <v>245</v>
      </c>
      <c r="B247" s="17">
        <v>316.90794712533801</v>
      </c>
    </row>
    <row r="248" spans="1:2" ht="15" thickBot="1" x14ac:dyDescent="0.25">
      <c r="A248" s="18">
        <v>246</v>
      </c>
      <c r="B248" s="17">
        <v>318.14193342889001</v>
      </c>
    </row>
    <row r="249" spans="1:2" ht="15" thickBot="1" x14ac:dyDescent="0.25">
      <c r="A249" s="18">
        <v>247</v>
      </c>
      <c r="B249" s="17">
        <v>319.37591973244099</v>
      </c>
    </row>
    <row r="250" spans="1:2" ht="15" thickBot="1" x14ac:dyDescent="0.25">
      <c r="A250" s="18">
        <v>248</v>
      </c>
      <c r="B250" s="17">
        <v>320.60990603599299</v>
      </c>
    </row>
    <row r="251" spans="1:2" ht="15" thickBot="1" x14ac:dyDescent="0.25">
      <c r="A251" s="18">
        <v>249</v>
      </c>
      <c r="B251" s="17">
        <v>321.84389233954499</v>
      </c>
    </row>
    <row r="252" spans="1:2" ht="15" thickBot="1" x14ac:dyDescent="0.25">
      <c r="A252" s="18">
        <v>250</v>
      </c>
      <c r="B252" s="17">
        <v>323.07787864309603</v>
      </c>
    </row>
    <row r="253" spans="1:2" ht="15" thickBot="1" x14ac:dyDescent="0.25">
      <c r="A253" s="18">
        <v>251</v>
      </c>
      <c r="B253" s="17">
        <v>324.31186494664797</v>
      </c>
    </row>
  </sheetData>
  <mergeCells count="1">
    <mergeCell ref="B1:B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4FB73-95E2-470F-A68B-7E5A51CB02B9}">
  <dimension ref="A1:F20"/>
  <sheetViews>
    <sheetView workbookViewId="0">
      <selection activeCell="D18" sqref="D18"/>
    </sheetView>
  </sheetViews>
  <sheetFormatPr defaultRowHeight="12.75" x14ac:dyDescent="0.2"/>
  <cols>
    <col min="1" max="1" width="19.28515625" bestFit="1" customWidth="1"/>
    <col min="2" max="2" width="15.5703125" customWidth="1"/>
    <col min="3" max="3" width="9.28515625" bestFit="1" customWidth="1"/>
    <col min="4" max="4" width="58.28515625" bestFit="1" customWidth="1"/>
    <col min="5" max="5" width="12.28515625" customWidth="1"/>
    <col min="6" max="6" width="8.5703125" customWidth="1"/>
  </cols>
  <sheetData>
    <row r="1" spans="1:5" ht="15.75" x14ac:dyDescent="0.25">
      <c r="A1" s="24" t="s">
        <v>32</v>
      </c>
    </row>
    <row r="2" spans="1:5" ht="15.75" x14ac:dyDescent="0.25">
      <c r="A2" s="24"/>
      <c r="B2" t="s">
        <v>33</v>
      </c>
    </row>
    <row r="3" spans="1:5" x14ac:dyDescent="0.2">
      <c r="A3" s="25" t="s">
        <v>34</v>
      </c>
      <c r="B3" s="26" t="s">
        <v>35</v>
      </c>
      <c r="C3" s="26" t="s">
        <v>36</v>
      </c>
      <c r="D3" s="25" t="s">
        <v>37</v>
      </c>
    </row>
    <row r="4" spans="1:5" x14ac:dyDescent="0.2">
      <c r="A4" t="s">
        <v>38</v>
      </c>
      <c r="B4" s="27">
        <v>3.4</v>
      </c>
      <c r="C4" s="23">
        <v>6.4</v>
      </c>
      <c r="D4" s="28" t="s">
        <v>39</v>
      </c>
    </row>
    <row r="5" spans="1:5" x14ac:dyDescent="0.2">
      <c r="A5" t="s">
        <v>40</v>
      </c>
      <c r="B5" s="27">
        <v>4.9000000000000004</v>
      </c>
      <c r="C5" s="23">
        <v>19.399999999999999</v>
      </c>
      <c r="D5" s="28" t="s">
        <v>41</v>
      </c>
    </row>
    <row r="6" spans="1:5" x14ac:dyDescent="0.2">
      <c r="A6" t="s">
        <v>42</v>
      </c>
      <c r="B6" s="27">
        <v>25.6</v>
      </c>
      <c r="C6" s="23">
        <v>31.5</v>
      </c>
      <c r="D6" s="28" t="s">
        <v>43</v>
      </c>
    </row>
    <row r="9" spans="1:5" ht="15.75" x14ac:dyDescent="0.25">
      <c r="A9" s="24" t="s">
        <v>44</v>
      </c>
    </row>
    <row r="11" spans="1:5" x14ac:dyDescent="0.2">
      <c r="A11" s="25" t="s">
        <v>45</v>
      </c>
      <c r="B11" s="25" t="s">
        <v>46</v>
      </c>
    </row>
    <row r="12" spans="1:5" x14ac:dyDescent="0.2">
      <c r="A12" s="29" t="s">
        <v>35</v>
      </c>
      <c r="B12" s="23">
        <v>2</v>
      </c>
    </row>
    <row r="13" spans="1:5" x14ac:dyDescent="0.2">
      <c r="A13" s="29" t="s">
        <v>36</v>
      </c>
      <c r="B13" s="23">
        <v>3</v>
      </c>
    </row>
    <row r="16" spans="1:5" ht="15.75" x14ac:dyDescent="0.25">
      <c r="A16" s="24" t="s">
        <v>47</v>
      </c>
      <c r="E16" s="29" t="s">
        <v>48</v>
      </c>
    </row>
    <row r="17" spans="1:6" x14ac:dyDescent="0.2">
      <c r="A17" s="25" t="s">
        <v>49</v>
      </c>
      <c r="B17" s="30" t="s">
        <v>50</v>
      </c>
      <c r="C17" s="30" t="s">
        <v>51</v>
      </c>
      <c r="D17" s="30" t="s">
        <v>52</v>
      </c>
      <c r="E17" s="31" t="s">
        <v>35</v>
      </c>
      <c r="F17" s="31" t="s">
        <v>36</v>
      </c>
    </row>
    <row r="18" spans="1:6" x14ac:dyDescent="0.2">
      <c r="A18" t="s">
        <v>53</v>
      </c>
      <c r="B18" t="s">
        <v>54</v>
      </c>
      <c r="C18" t="s">
        <v>55</v>
      </c>
      <c r="D18" t="s">
        <v>56</v>
      </c>
      <c r="E18" s="32">
        <v>1.028</v>
      </c>
      <c r="F18" s="32">
        <v>1.4</v>
      </c>
    </row>
    <row r="19" spans="1:6" x14ac:dyDescent="0.2">
      <c r="A19" t="s">
        <v>57</v>
      </c>
      <c r="B19" t="s">
        <v>58</v>
      </c>
      <c r="C19" t="s">
        <v>59</v>
      </c>
      <c r="D19" t="s">
        <v>60</v>
      </c>
      <c r="E19" s="32">
        <v>1.907</v>
      </c>
      <c r="F19" s="32">
        <v>2.5289999999999999</v>
      </c>
    </row>
    <row r="20" spans="1:6" x14ac:dyDescent="0.2">
      <c r="A20" t="s">
        <v>61</v>
      </c>
      <c r="B20" t="s">
        <v>62</v>
      </c>
      <c r="C20" t="s">
        <v>59</v>
      </c>
      <c r="D20" t="s">
        <v>63</v>
      </c>
      <c r="E20" s="32">
        <v>1.028</v>
      </c>
      <c r="F20" s="32">
        <v>1.2989999999999999</v>
      </c>
    </row>
  </sheetData>
  <hyperlinks>
    <hyperlink ref="D4" r:id="rId1" xr:uid="{7B2A56E6-833C-470B-A0E2-03457493DC3E}"/>
    <hyperlink ref="D5" r:id="rId2" xr:uid="{C50BAB7B-5845-4675-BA77-DF860745310B}"/>
    <hyperlink ref="D6" r:id="rId3" xr:uid="{61D57A0D-C1FB-4A1D-A5E5-966516F56832}"/>
  </hyperlinks>
  <pageMargins left="0.7" right="0.7" top="0.75" bottom="0.75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Voice Recorder Storage</vt:lpstr>
      <vt:lpstr>Screen Recorder Storage</vt:lpstr>
      <vt:lpstr>RDP Screen Recording CPU Usage</vt:lpstr>
      <vt:lpstr>ErlangSheet</vt:lpstr>
      <vt:lpstr>Lookups</vt:lpstr>
    </vt:vector>
  </TitlesOfParts>
  <Manager/>
  <Company>Imagicle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Imagicle Price list</dc:title>
  <dc:subject/>
  <dc:creator>Imagicle</dc:creator>
  <cp:keywords/>
  <dc:description/>
  <cp:lastModifiedBy>Andrea Sonnino</cp:lastModifiedBy>
  <cp:lastPrinted>2012-09-19T16:21:24Z</cp:lastPrinted>
  <dcterms:created xsi:type="dcterms:W3CDTF">2016-03-16T15:55:50Z</dcterms:created>
  <dcterms:modified xsi:type="dcterms:W3CDTF">2023-01-23T16:34:42Z</dcterms:modified>
  <cp:category/>
  <cp:contentStatus/>
</cp:coreProperties>
</file>